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.100\_Share\3.2_ЯКС\1_ПТО\1. ПТО\1. ОБЪЕКТЫ\3.1 ЕКАТЕРИНБУРГ. ВОСТОЧНАЯ\3. ВДЦ\4. Отопление и ИТП\"/>
    </mc:Choice>
  </mc:AlternateContent>
  <xr:revisionPtr revIDLastSave="0" documentId="13_ncr:1_{42279772-8DB6-4E6D-93F3-9B0BFE98794F}" xr6:coauthVersionLast="47" xr6:coauthVersionMax="47" xr10:uidLastSave="{00000000-0000-0000-0000-000000000000}"/>
  <bookViews>
    <workbookView xWindow="-28920" yWindow="-120" windowWidth="29040" windowHeight="15840" tabRatio="426" firstSheet="1" activeTab="2" xr2:uid="{00000000-000D-0000-FFFF-FFFF00000000}"/>
  </bookViews>
  <sheets>
    <sheet name="ВДЦ вентиляция" sheetId="92" state="hidden" r:id="rId1"/>
    <sheet name="для ЭП" sheetId="105" r:id="rId2"/>
    <sheet name="ВДЦ расшитая  для эпт" sheetId="94" r:id="rId3"/>
  </sheets>
  <definedNames>
    <definedName name="_xlnm._FilterDatabase" localSheetId="0" hidden="1">'ВДЦ вентиляция'!$B$15:$T$1763</definedName>
    <definedName name="_xlnm._FilterDatabase" localSheetId="2" hidden="1">'ВДЦ расшитая  для эпт'!$A$15:$AB$75</definedName>
    <definedName name="_xlnm.Print_Area" localSheetId="0">'ВДЦ вентиляция'!$A$1:$T$1776</definedName>
    <definedName name="_xlnm.Print_Area" localSheetId="2">'ВДЦ расшитая  для эпт'!$A$1:$P$93</definedName>
  </definedNames>
  <calcPr calcId="191029" fullPrecision="0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6" i="94" l="1"/>
  <c r="J71" i="94"/>
  <c r="J69" i="94"/>
  <c r="J63" i="94"/>
  <c r="J64" i="94"/>
  <c r="J65" i="94"/>
  <c r="J66" i="94"/>
  <c r="J67" i="94"/>
  <c r="J46" i="94"/>
  <c r="J47" i="94"/>
  <c r="J48" i="94"/>
  <c r="J49" i="94"/>
  <c r="J50" i="94"/>
  <c r="J51" i="94"/>
  <c r="J52" i="94"/>
  <c r="J53" i="94"/>
  <c r="J54" i="94"/>
  <c r="J55" i="94"/>
  <c r="J56" i="94"/>
  <c r="J57" i="94"/>
  <c r="J58" i="94"/>
  <c r="J59" i="94"/>
  <c r="J60" i="94"/>
  <c r="J61" i="94"/>
  <c r="J62" i="94"/>
  <c r="J33" i="94"/>
  <c r="J34" i="94"/>
  <c r="J35" i="94"/>
  <c r="J36" i="94"/>
  <c r="J37" i="94"/>
  <c r="J38" i="94"/>
  <c r="J39" i="94"/>
  <c r="J40" i="94"/>
  <c r="J41" i="94"/>
  <c r="J42" i="94"/>
  <c r="J43" i="94"/>
  <c r="J44" i="94"/>
  <c r="J45" i="94"/>
  <c r="J32" i="94"/>
  <c r="J27" i="94"/>
  <c r="J28" i="94"/>
  <c r="J29" i="94"/>
  <c r="J30" i="94"/>
  <c r="J31" i="94"/>
  <c r="J19" i="94"/>
  <c r="J20" i="94"/>
  <c r="J21" i="94"/>
  <c r="J22" i="94"/>
  <c r="J23" i="94"/>
  <c r="J24" i="94"/>
  <c r="J25" i="94"/>
  <c r="J26" i="94"/>
  <c r="J18" i="94"/>
  <c r="J17" i="94"/>
  <c r="J72" i="94"/>
  <c r="N72" i="94" s="1"/>
  <c r="O72" i="94" s="1"/>
  <c r="J73" i="94"/>
  <c r="N73" i="94" s="1"/>
  <c r="O73" i="94" s="1"/>
  <c r="N71" i="94"/>
  <c r="O71" i="94" s="1"/>
  <c r="H67" i="94"/>
  <c r="H66" i="94" l="1"/>
  <c r="M37" i="94" l="1"/>
  <c r="O37" i="94" s="1"/>
  <c r="M38" i="94"/>
  <c r="O38" i="94" s="1"/>
  <c r="M39" i="94"/>
  <c r="O39" i="94" s="1"/>
  <c r="M40" i="94"/>
  <c r="O40" i="94" s="1"/>
  <c r="M41" i="94"/>
  <c r="O41" i="94" s="1"/>
  <c r="M42" i="94"/>
  <c r="O42" i="94" s="1"/>
  <c r="M44" i="94"/>
  <c r="O44" i="94" s="1"/>
  <c r="M45" i="94"/>
  <c r="O45" i="94" s="1"/>
  <c r="H65" i="94"/>
  <c r="M46" i="94" l="1"/>
  <c r="O46" i="94" s="1"/>
  <c r="M35" i="94"/>
  <c r="O35" i="94" s="1"/>
  <c r="M31" i="94"/>
  <c r="O31" i="94" s="1"/>
  <c r="M29" i="94"/>
  <c r="O29" i="94" s="1"/>
  <c r="M30" i="94"/>
  <c r="O30" i="94" s="1"/>
  <c r="M32" i="94"/>
  <c r="O32" i="94" s="1"/>
  <c r="M33" i="94"/>
  <c r="O33" i="94" s="1"/>
  <c r="M34" i="94"/>
  <c r="O34" i="94" s="1"/>
  <c r="M36" i="94"/>
  <c r="O36" i="94" s="1"/>
  <c r="M21" i="94" l="1"/>
  <c r="O21" i="94" s="1"/>
  <c r="M19" i="94"/>
  <c r="O19" i="94" s="1"/>
  <c r="N17" i="94"/>
  <c r="M28" i="94"/>
  <c r="O28" i="94" s="1"/>
  <c r="M25" i="94"/>
  <c r="O25" i="94" s="1"/>
  <c r="M23" i="94"/>
  <c r="O23" i="94" s="1"/>
  <c r="M27" i="94"/>
  <c r="O27" i="94" s="1"/>
  <c r="M24" i="94"/>
  <c r="O24" i="94" s="1"/>
  <c r="M26" i="94"/>
  <c r="O26" i="94" s="1"/>
  <c r="M22" i="94"/>
  <c r="O22" i="94" s="1"/>
  <c r="M18" i="94" l="1"/>
  <c r="O17" i="94"/>
  <c r="M20" i="94"/>
  <c r="O20" i="94" s="1"/>
  <c r="O18" i="94" l="1"/>
  <c r="M53" i="94"/>
  <c r="O53" i="94" s="1"/>
  <c r="M55" i="94"/>
  <c r="O55" i="94" s="1"/>
  <c r="M56" i="94"/>
  <c r="O56" i="94" s="1"/>
  <c r="M57" i="94"/>
  <c r="O57" i="94" s="1"/>
  <c r="M58" i="94"/>
  <c r="O58" i="94" s="1"/>
  <c r="M59" i="94"/>
  <c r="O59" i="94" s="1"/>
  <c r="M60" i="94"/>
  <c r="O60" i="94" s="1"/>
  <c r="M61" i="94"/>
  <c r="O61" i="94" s="1"/>
  <c r="M54" i="94"/>
  <c r="O54" i="94" s="1"/>
  <c r="M47" i="94"/>
  <c r="O47" i="94" s="1"/>
  <c r="M48" i="94"/>
  <c r="O48" i="94" s="1"/>
  <c r="M49" i="94"/>
  <c r="O49" i="94" s="1"/>
  <c r="M50" i="94"/>
  <c r="O50" i="94" s="1"/>
  <c r="M51" i="94"/>
  <c r="O51" i="94" s="1"/>
  <c r="M52" i="94"/>
  <c r="O52" i="94" s="1"/>
  <c r="M43" i="94"/>
  <c r="O43" i="94" s="1"/>
  <c r="M67" i="94"/>
  <c r="O67" i="94" s="1"/>
  <c r="M66" i="94"/>
  <c r="O66" i="94" s="1"/>
  <c r="M74" i="94" l="1"/>
  <c r="N1706" i="92"/>
  <c r="N69" i="94"/>
  <c r="N74" i="94" s="1"/>
  <c r="L844" i="92"/>
  <c r="L902" i="92"/>
  <c r="L714" i="92"/>
  <c r="N714" i="92" s="1"/>
  <c r="L703" i="92"/>
  <c r="L1763" i="92" l="1"/>
  <c r="O69" i="94" l="1"/>
  <c r="N1763" i="92"/>
  <c r="O74" i="94" l="1"/>
  <c r="O75" i="94" s="1"/>
  <c r="Q1763" i="92"/>
  <c r="R1763" i="92"/>
  <c r="L1734" i="92"/>
  <c r="N1734" i="92" s="1"/>
  <c r="R1734" i="92" s="1"/>
  <c r="F1733" i="92"/>
  <c r="L1733" i="92" s="1"/>
  <c r="N1733" i="92" s="1"/>
  <c r="F1710" i="92"/>
  <c r="F1620" i="92"/>
  <c r="L1622" i="92"/>
  <c r="N1622" i="92" s="1"/>
  <c r="L1621" i="92"/>
  <c r="N1621" i="92" s="1"/>
  <c r="F1324" i="92"/>
  <c r="L1324" i="92" s="1"/>
  <c r="N1324" i="92" s="1"/>
  <c r="L1325" i="92"/>
  <c r="N1325" i="92" s="1"/>
  <c r="R1325" i="92" s="1"/>
  <c r="L1290" i="92"/>
  <c r="N1290" i="92" s="1"/>
  <c r="R1290" i="92" s="1"/>
  <c r="F1289" i="92"/>
  <c r="L1289" i="92" s="1"/>
  <c r="N1289" i="92" s="1"/>
  <c r="L1258" i="92"/>
  <c r="N1258" i="92" s="1"/>
  <c r="R1258" i="92" s="1"/>
  <c r="F1257" i="92"/>
  <c r="L1257" i="92" s="1"/>
  <c r="N1257" i="92" s="1"/>
  <c r="L1228" i="92"/>
  <c r="N1228" i="92" s="1"/>
  <c r="R1228" i="92" s="1"/>
  <c r="F1227" i="92"/>
  <c r="L1227" i="92" s="1"/>
  <c r="L1190" i="92"/>
  <c r="N1190" i="92" s="1"/>
  <c r="R1190" i="92" s="1"/>
  <c r="R1189" i="92"/>
  <c r="Q1189" i="92"/>
  <c r="F1189" i="92"/>
  <c r="L1176" i="92"/>
  <c r="N1176" i="92" s="1"/>
  <c r="R1176" i="92" s="1"/>
  <c r="R1175" i="92"/>
  <c r="Q1175" i="92"/>
  <c r="F1175" i="92"/>
  <c r="L1128" i="92"/>
  <c r="N1128" i="92" s="1"/>
  <c r="L1130" i="92"/>
  <c r="N1130" i="92" s="1"/>
  <c r="L1132" i="92"/>
  <c r="N1132" i="92" s="1"/>
  <c r="L1126" i="92"/>
  <c r="L1135" i="92"/>
  <c r="N1135" i="92" s="1"/>
  <c r="R1134" i="92"/>
  <c r="Q1134" i="92"/>
  <c r="F1134" i="92"/>
  <c r="F1081" i="92"/>
  <c r="L1082" i="92"/>
  <c r="N1082" i="92" s="1"/>
  <c r="R1082" i="92" s="1"/>
  <c r="R1081" i="92"/>
  <c r="Q1081" i="92"/>
  <c r="L1047" i="92"/>
  <c r="L1046" i="92" s="1"/>
  <c r="R1046" i="92"/>
  <c r="Q1046" i="92"/>
  <c r="F1046" i="92"/>
  <c r="F1005" i="92"/>
  <c r="L1004" i="92"/>
  <c r="N1004" i="92" s="1"/>
  <c r="L885" i="92"/>
  <c r="N885" i="92" s="1"/>
  <c r="L916" i="92"/>
  <c r="N916" i="92" s="1"/>
  <c r="F1213" i="92"/>
  <c r="K1213" i="92" s="1"/>
  <c r="L1214" i="92"/>
  <c r="N1214" i="92" s="1"/>
  <c r="R1214" i="92" s="1"/>
  <c r="L953" i="92"/>
  <c r="N953" i="92" s="1"/>
  <c r="F952" i="92"/>
  <c r="K952" i="92" s="1"/>
  <c r="L952" i="92" s="1"/>
  <c r="N952" i="92" s="1"/>
  <c r="L1761" i="92"/>
  <c r="N1761" i="92" s="1"/>
  <c r="L1753" i="92"/>
  <c r="F1760" i="92"/>
  <c r="L1760" i="92" s="1"/>
  <c r="N1760" i="92" s="1"/>
  <c r="R1760" i="92" s="1"/>
  <c r="S1763" i="92" l="1"/>
  <c r="R1761" i="92"/>
  <c r="Q1761" i="92"/>
  <c r="Q1733" i="92"/>
  <c r="R1733" i="92"/>
  <c r="Q1734" i="92"/>
  <c r="S1734" i="92" s="1"/>
  <c r="L1620" i="92"/>
  <c r="N1620" i="92" s="1"/>
  <c r="R1621" i="92"/>
  <c r="Q1621" i="92"/>
  <c r="Q1622" i="92"/>
  <c r="R1622" i="92"/>
  <c r="Q1324" i="92"/>
  <c r="R1324" i="92"/>
  <c r="Q1325" i="92"/>
  <c r="S1325" i="92" s="1"/>
  <c r="Q1289" i="92"/>
  <c r="R1289" i="92"/>
  <c r="Q1290" i="92"/>
  <c r="S1290" i="92" s="1"/>
  <c r="Q1257" i="92"/>
  <c r="R1257" i="92"/>
  <c r="Q1258" i="92"/>
  <c r="S1258" i="92" s="1"/>
  <c r="N1227" i="92"/>
  <c r="Q1227" i="92" s="1"/>
  <c r="Q1228" i="92"/>
  <c r="S1228" i="92" s="1"/>
  <c r="S1189" i="92"/>
  <c r="S1175" i="92"/>
  <c r="L1189" i="92"/>
  <c r="Q1190" i="92"/>
  <c r="S1190" i="92" s="1"/>
  <c r="L1175" i="92"/>
  <c r="S1134" i="92"/>
  <c r="Q1176" i="92"/>
  <c r="S1176" i="92" s="1"/>
  <c r="L1134" i="92"/>
  <c r="L1081" i="92"/>
  <c r="S1081" i="92"/>
  <c r="R1135" i="92"/>
  <c r="Q1135" i="92"/>
  <c r="S1046" i="92"/>
  <c r="Q1082" i="92"/>
  <c r="S1082" i="92" s="1"/>
  <c r="N1047" i="92"/>
  <c r="R1004" i="92"/>
  <c r="Q1004" i="92"/>
  <c r="R885" i="92"/>
  <c r="Q885" i="92"/>
  <c r="R916" i="92"/>
  <c r="Q916" i="92"/>
  <c r="L1213" i="92"/>
  <c r="N1213" i="92" s="1"/>
  <c r="Q1214" i="92"/>
  <c r="S1214" i="92" s="1"/>
  <c r="R953" i="92"/>
  <c r="Q953" i="92"/>
  <c r="R952" i="92"/>
  <c r="Q952" i="92"/>
  <c r="Q1760" i="92"/>
  <c r="S1760" i="92" s="1"/>
  <c r="S1621" i="92" l="1"/>
  <c r="S1733" i="92"/>
  <c r="Q1620" i="92"/>
  <c r="R1620" i="92"/>
  <c r="S1622" i="92"/>
  <c r="S1257" i="92"/>
  <c r="S1324" i="92"/>
  <c r="S1289" i="92"/>
  <c r="R1227" i="92"/>
  <c r="S1227" i="92" s="1"/>
  <c r="S1135" i="92"/>
  <c r="S1761" i="92"/>
  <c r="S953" i="92"/>
  <c r="S916" i="92"/>
  <c r="S885" i="92"/>
  <c r="R1047" i="92"/>
  <c r="Q1047" i="92"/>
  <c r="S1004" i="92"/>
  <c r="Q1213" i="92"/>
  <c r="R1213" i="92"/>
  <c r="S952" i="92"/>
  <c r="S1620" i="92" l="1"/>
  <c r="S1047" i="92"/>
  <c r="S1213" i="92"/>
  <c r="F1747" i="92" l="1"/>
  <c r="L1750" i="92"/>
  <c r="N1750" i="92" s="1"/>
  <c r="L1748" i="92"/>
  <c r="N1748" i="92" s="1"/>
  <c r="F1751" i="92"/>
  <c r="L1751" i="92" s="1"/>
  <c r="N1751" i="92" s="1"/>
  <c r="F1749" i="92"/>
  <c r="L1749" i="92" s="1"/>
  <c r="N1749" i="92" s="1"/>
  <c r="F1741" i="92"/>
  <c r="L1741" i="92" s="1"/>
  <c r="F1727" i="92"/>
  <c r="K1727" i="92" s="1"/>
  <c r="L1727" i="92" s="1"/>
  <c r="N1727" i="92" s="1"/>
  <c r="F1724" i="92"/>
  <c r="F1692" i="92"/>
  <c r="K1692" i="92" s="1"/>
  <c r="L1692" i="92" s="1"/>
  <c r="N1692" i="92" s="1"/>
  <c r="F1659" i="92"/>
  <c r="F1619" i="92"/>
  <c r="K1619" i="92" s="1"/>
  <c r="L1619" i="92" s="1"/>
  <c r="N1619" i="92" s="1"/>
  <c r="F1599" i="92"/>
  <c r="K1599" i="92" s="1"/>
  <c r="L1599" i="92" s="1"/>
  <c r="N1599" i="92" s="1"/>
  <c r="F1574" i="92"/>
  <c r="K1574" i="92" s="1"/>
  <c r="L1574" i="92" s="1"/>
  <c r="N1574" i="92" s="1"/>
  <c r="F1544" i="92"/>
  <c r="F1553" i="92"/>
  <c r="K1553" i="92" s="1"/>
  <c r="L1553" i="92" s="1"/>
  <c r="N1553" i="92" s="1"/>
  <c r="F1535" i="92"/>
  <c r="K1535" i="92" s="1"/>
  <c r="L1535" i="92" s="1"/>
  <c r="N1535" i="92" s="1"/>
  <c r="F1517" i="92"/>
  <c r="K1517" i="92" s="1"/>
  <c r="L1517" i="92" s="1"/>
  <c r="N1517" i="92" s="1"/>
  <c r="F1484" i="92"/>
  <c r="K1484" i="92" s="1"/>
  <c r="L1484" i="92" s="1"/>
  <c r="N1484" i="92" s="1"/>
  <c r="F1424" i="92"/>
  <c r="K1424" i="92" s="1"/>
  <c r="L1424" i="92" s="1"/>
  <c r="N1424" i="92" s="1"/>
  <c r="K1414" i="92"/>
  <c r="F1361" i="92"/>
  <c r="K1361" i="92" s="1"/>
  <c r="L1361" i="92" s="1"/>
  <c r="N1361" i="92" s="1"/>
  <c r="F1321" i="92"/>
  <c r="K1321" i="92" s="1"/>
  <c r="L1321" i="92" s="1"/>
  <c r="N1321" i="92" s="1"/>
  <c r="F1315" i="92"/>
  <c r="F1286" i="92"/>
  <c r="K1286" i="92" s="1"/>
  <c r="L1286" i="92" s="1"/>
  <c r="N1286" i="92" s="1"/>
  <c r="F1256" i="92"/>
  <c r="K1256" i="92" s="1"/>
  <c r="L1256" i="92" s="1"/>
  <c r="N1256" i="92" s="1"/>
  <c r="F1226" i="92"/>
  <c r="K1226" i="92" s="1"/>
  <c r="L1226" i="92" s="1"/>
  <c r="N1226" i="92" s="1"/>
  <c r="F1210" i="92"/>
  <c r="K1210" i="92" s="1"/>
  <c r="L1210" i="92" s="1"/>
  <c r="N1210" i="92" s="1"/>
  <c r="F1188" i="92"/>
  <c r="K1188" i="92" s="1"/>
  <c r="L1188" i="92" s="1"/>
  <c r="N1188" i="92" s="1"/>
  <c r="F1170" i="92"/>
  <c r="K1170" i="92" s="1"/>
  <c r="L1170" i="92" s="1"/>
  <c r="N1170" i="92" s="1"/>
  <c r="F1133" i="92"/>
  <c r="F1115" i="92"/>
  <c r="K1115" i="92" s="1"/>
  <c r="L1115" i="92" s="1"/>
  <c r="N1115" i="92" s="1"/>
  <c r="F1079" i="92"/>
  <c r="F1074" i="92"/>
  <c r="K1074" i="92" s="1"/>
  <c r="L1074" i="92" s="1"/>
  <c r="N1074" i="92" s="1"/>
  <c r="F1039" i="92"/>
  <c r="K1039" i="92" s="1"/>
  <c r="L1039" i="92" s="1"/>
  <c r="N1039" i="92" s="1"/>
  <c r="F1034" i="92"/>
  <c r="L1034" i="92" s="1"/>
  <c r="F1002" i="92"/>
  <c r="F1001" i="92"/>
  <c r="K1001" i="92" s="1"/>
  <c r="L1001" i="92" s="1"/>
  <c r="N1001" i="92" s="1"/>
  <c r="F979" i="92"/>
  <c r="K979" i="92" s="1"/>
  <c r="L979" i="92" s="1"/>
  <c r="N979" i="92" s="1"/>
  <c r="F949" i="92"/>
  <c r="K949" i="92" s="1"/>
  <c r="L949" i="92" s="1"/>
  <c r="N949" i="92" s="1"/>
  <c r="F913" i="92"/>
  <c r="K913" i="92" s="1"/>
  <c r="L913" i="92" s="1"/>
  <c r="N913" i="92" s="1"/>
  <c r="F895" i="92"/>
  <c r="K895" i="92" s="1"/>
  <c r="L895" i="92" s="1"/>
  <c r="N895" i="92" s="1"/>
  <c r="F893" i="92"/>
  <c r="K893" i="92" s="1"/>
  <c r="L893" i="92" s="1"/>
  <c r="N893" i="92" s="1"/>
  <c r="F867" i="92"/>
  <c r="F866" i="92"/>
  <c r="K866" i="92" s="1"/>
  <c r="L866" i="92" s="1"/>
  <c r="N866" i="92" s="1"/>
  <c r="F853" i="92"/>
  <c r="K853" i="92" s="1"/>
  <c r="L853" i="92" s="1"/>
  <c r="N853" i="92" s="1"/>
  <c r="F823" i="92"/>
  <c r="K823" i="92" s="1"/>
  <c r="F840" i="92"/>
  <c r="F839" i="92"/>
  <c r="K839" i="92" s="1"/>
  <c r="L839" i="92" s="1"/>
  <c r="N839" i="92" s="1"/>
  <c r="F833" i="92"/>
  <c r="F822" i="92"/>
  <c r="K822" i="92" s="1"/>
  <c r="L822" i="92" s="1"/>
  <c r="N822" i="92" s="1"/>
  <c r="F807" i="92"/>
  <c r="K807" i="92" s="1"/>
  <c r="L807" i="92" s="1"/>
  <c r="N807" i="92" s="1"/>
  <c r="F795" i="92"/>
  <c r="K795" i="92" s="1"/>
  <c r="L795" i="92" s="1"/>
  <c r="N795" i="92" s="1"/>
  <c r="F783" i="92"/>
  <c r="K783" i="92" s="1"/>
  <c r="L783" i="92" s="1"/>
  <c r="N783" i="92" s="1"/>
  <c r="F771" i="92"/>
  <c r="K771" i="92" s="1"/>
  <c r="L771" i="92" s="1"/>
  <c r="N771" i="92" s="1"/>
  <c r="F759" i="92"/>
  <c r="K759" i="92" s="1"/>
  <c r="L759" i="92" s="1"/>
  <c r="N759" i="92" s="1"/>
  <c r="F747" i="92"/>
  <c r="K747" i="92" s="1"/>
  <c r="L747" i="92" s="1"/>
  <c r="N747" i="92" s="1"/>
  <c r="F736" i="92"/>
  <c r="F735" i="92"/>
  <c r="K735" i="92" s="1"/>
  <c r="L735" i="92" s="1"/>
  <c r="N735" i="92" s="1"/>
  <c r="F723" i="92"/>
  <c r="K723" i="92" s="1"/>
  <c r="L723" i="92" s="1"/>
  <c r="N723" i="92" s="1"/>
  <c r="F712" i="92"/>
  <c r="K712" i="92" s="1"/>
  <c r="L712" i="92" s="1"/>
  <c r="N712" i="92" s="1"/>
  <c r="F701" i="92"/>
  <c r="K701" i="92" s="1"/>
  <c r="F689" i="92"/>
  <c r="K689" i="92" s="1"/>
  <c r="L689" i="92" s="1"/>
  <c r="N689" i="92" s="1"/>
  <c r="F678" i="92"/>
  <c r="K678" i="92" s="1"/>
  <c r="L678" i="92" s="1"/>
  <c r="N678" i="92" s="1"/>
  <c r="F668" i="92"/>
  <c r="F667" i="92"/>
  <c r="K667" i="92" s="1"/>
  <c r="L667" i="92" s="1"/>
  <c r="N667" i="92" s="1"/>
  <c r="F656" i="92"/>
  <c r="K656" i="92" s="1"/>
  <c r="L656" i="92" s="1"/>
  <c r="N656" i="92" s="1"/>
  <c r="F642" i="92"/>
  <c r="K642" i="92" s="1"/>
  <c r="L642" i="92" s="1"/>
  <c r="N642" i="92" s="1"/>
  <c r="F630" i="92"/>
  <c r="F629" i="92"/>
  <c r="K629" i="92" s="1"/>
  <c r="L629" i="92" s="1"/>
  <c r="N629" i="92" s="1"/>
  <c r="F618" i="92"/>
  <c r="K618" i="92" s="1"/>
  <c r="L618" i="92" s="1"/>
  <c r="N618" i="92" s="1"/>
  <c r="F607" i="92"/>
  <c r="K607" i="92" s="1"/>
  <c r="L607" i="92" s="1"/>
  <c r="N607" i="92" s="1"/>
  <c r="K602" i="92"/>
  <c r="K601" i="92"/>
  <c r="F596" i="92"/>
  <c r="K596" i="92" s="1"/>
  <c r="L596" i="92" s="1"/>
  <c r="N596" i="92" s="1"/>
  <c r="F587" i="92"/>
  <c r="K587" i="92" s="1"/>
  <c r="L587" i="92" s="1"/>
  <c r="N587" i="92" s="1"/>
  <c r="F577" i="92"/>
  <c r="F528" i="92"/>
  <c r="F533" i="92"/>
  <c r="F540" i="92"/>
  <c r="F538" i="92"/>
  <c r="F476" i="92"/>
  <c r="K476" i="92" s="1"/>
  <c r="L476" i="92" s="1"/>
  <c r="N476" i="92" s="1"/>
  <c r="F467" i="92"/>
  <c r="F302" i="92"/>
  <c r="K302" i="92" s="1"/>
  <c r="L302" i="92" s="1"/>
  <c r="N302" i="92" s="1"/>
  <c r="F289" i="92"/>
  <c r="K289" i="92" s="1"/>
  <c r="L289" i="92" s="1"/>
  <c r="N289" i="92" s="1"/>
  <c r="F225" i="92"/>
  <c r="K225" i="92" s="1"/>
  <c r="L225" i="92" s="1"/>
  <c r="N225" i="92" s="1"/>
  <c r="F275" i="92"/>
  <c r="K275" i="92" s="1"/>
  <c r="L275" i="92" s="1"/>
  <c r="N275" i="92" s="1"/>
  <c r="F255" i="92"/>
  <c r="K255" i="92" s="1"/>
  <c r="L255" i="92" s="1"/>
  <c r="N255" i="92" s="1"/>
  <c r="F251" i="92"/>
  <c r="F240" i="92"/>
  <c r="K240" i="92" s="1"/>
  <c r="L240" i="92" s="1"/>
  <c r="N240" i="92" s="1"/>
  <c r="F197" i="92"/>
  <c r="F169" i="92"/>
  <c r="F166" i="92"/>
  <c r="R289" i="92" l="1"/>
  <c r="Q289" i="92"/>
  <c r="S289" i="92" s="1"/>
  <c r="R712" i="92"/>
  <c r="Q712" i="92"/>
  <c r="S712" i="92" s="1"/>
  <c r="R839" i="92"/>
  <c r="Q839" i="92"/>
  <c r="S839" i="92" s="1"/>
  <c r="R866" i="92"/>
  <c r="Q866" i="92"/>
  <c r="S866" i="92" s="1"/>
  <c r="R1286" i="92"/>
  <c r="Q1286" i="92"/>
  <c r="S1286" i="92" s="1"/>
  <c r="R1599" i="92"/>
  <c r="Q1599" i="92"/>
  <c r="S1599" i="92" s="1"/>
  <c r="Q255" i="92"/>
  <c r="R255" i="92"/>
  <c r="R587" i="92"/>
  <c r="Q587" i="92"/>
  <c r="S587" i="92" s="1"/>
  <c r="Q642" i="92"/>
  <c r="R642" i="92"/>
  <c r="R678" i="92"/>
  <c r="Q678" i="92"/>
  <c r="S678" i="92" s="1"/>
  <c r="R759" i="92"/>
  <c r="Q759" i="92"/>
  <c r="R949" i="92"/>
  <c r="Q949" i="92"/>
  <c r="S949" i="92" s="1"/>
  <c r="R1210" i="92"/>
  <c r="Q1210" i="92"/>
  <c r="S1210" i="92" s="1"/>
  <c r="R1424" i="92"/>
  <c r="Q1424" i="92"/>
  <c r="S1424" i="92" s="1"/>
  <c r="R1619" i="92"/>
  <c r="Q1619" i="92"/>
  <c r="S1619" i="92" s="1"/>
  <c r="Q275" i="92"/>
  <c r="R275" i="92"/>
  <c r="Q596" i="92"/>
  <c r="R596" i="92"/>
  <c r="Q618" i="92"/>
  <c r="R618" i="92"/>
  <c r="Q656" i="92"/>
  <c r="R656" i="92"/>
  <c r="Q689" i="92"/>
  <c r="R689" i="92"/>
  <c r="R735" i="92"/>
  <c r="Q735" i="92"/>
  <c r="Q771" i="92"/>
  <c r="R771" i="92"/>
  <c r="R822" i="92"/>
  <c r="Q822" i="92"/>
  <c r="S822" i="92" s="1"/>
  <c r="R893" i="92"/>
  <c r="Q893" i="92"/>
  <c r="S893" i="92" s="1"/>
  <c r="R979" i="92"/>
  <c r="Q979" i="92"/>
  <c r="S979" i="92" s="1"/>
  <c r="R1039" i="92"/>
  <c r="Q1039" i="92"/>
  <c r="S1039" i="92" s="1"/>
  <c r="R1226" i="92"/>
  <c r="Q1226" i="92"/>
  <c r="S1226" i="92" s="1"/>
  <c r="R1321" i="92"/>
  <c r="Q1321" i="92"/>
  <c r="S1321" i="92" s="1"/>
  <c r="R1484" i="92"/>
  <c r="Q1484" i="92"/>
  <c r="S1484" i="92" s="1"/>
  <c r="Q747" i="92"/>
  <c r="R747" i="92"/>
  <c r="R795" i="92"/>
  <c r="Q795" i="92"/>
  <c r="S795" i="92" s="1"/>
  <c r="R913" i="92"/>
  <c r="Q913" i="92"/>
  <c r="S913" i="92" s="1"/>
  <c r="R1188" i="92"/>
  <c r="Q1188" i="92"/>
  <c r="S1188" i="92" s="1"/>
  <c r="R1535" i="92"/>
  <c r="Q1535" i="92"/>
  <c r="S1535" i="92" s="1"/>
  <c r="R1751" i="92"/>
  <c r="Q1751" i="92"/>
  <c r="S1751" i="92" s="1"/>
  <c r="Q302" i="92"/>
  <c r="R302" i="92"/>
  <c r="Q607" i="92"/>
  <c r="R607" i="92"/>
  <c r="Q723" i="92"/>
  <c r="R723" i="92"/>
  <c r="R807" i="92"/>
  <c r="Q807" i="92"/>
  <c r="S807" i="92" s="1"/>
  <c r="R1115" i="92"/>
  <c r="Q1115" i="92"/>
  <c r="S1115" i="92" s="1"/>
  <c r="R1553" i="92"/>
  <c r="Q1553" i="92"/>
  <c r="R1727" i="92"/>
  <c r="Q1727" i="92"/>
  <c r="S1727" i="92" s="1"/>
  <c r="Q240" i="92"/>
  <c r="R240" i="92"/>
  <c r="R225" i="92"/>
  <c r="Q225" i="92"/>
  <c r="S225" i="92" s="1"/>
  <c r="Q476" i="92"/>
  <c r="R476" i="92"/>
  <c r="R629" i="92"/>
  <c r="Q629" i="92"/>
  <c r="S629" i="92" s="1"/>
  <c r="Q667" i="92"/>
  <c r="R667" i="92"/>
  <c r="Q783" i="92"/>
  <c r="R783" i="92"/>
  <c r="R853" i="92"/>
  <c r="Q853" i="92"/>
  <c r="R895" i="92"/>
  <c r="Q895" i="92"/>
  <c r="S895" i="92" s="1"/>
  <c r="R1001" i="92"/>
  <c r="Q1001" i="92"/>
  <c r="R1074" i="92"/>
  <c r="Q1074" i="92"/>
  <c r="S1074" i="92" s="1"/>
  <c r="R1170" i="92"/>
  <c r="Q1170" i="92"/>
  <c r="S1170" i="92" s="1"/>
  <c r="R1256" i="92"/>
  <c r="Q1256" i="92"/>
  <c r="S1256" i="92" s="1"/>
  <c r="R1361" i="92"/>
  <c r="Q1361" i="92"/>
  <c r="S1361" i="92" s="1"/>
  <c r="R1517" i="92"/>
  <c r="Q1517" i="92"/>
  <c r="S1517" i="92" s="1"/>
  <c r="Q1574" i="92"/>
  <c r="R1574" i="92"/>
  <c r="Q1692" i="92"/>
  <c r="R1692" i="92"/>
  <c r="R1749" i="92"/>
  <c r="Q1749" i="92"/>
  <c r="S1749" i="92" s="1"/>
  <c r="K1133" i="92"/>
  <c r="L1133" i="92"/>
  <c r="N1133" i="92" s="1"/>
  <c r="K1751" i="92"/>
  <c r="K1749" i="92"/>
  <c r="K1659" i="92"/>
  <c r="L1659" i="92" s="1"/>
  <c r="N1659" i="92" s="1"/>
  <c r="L701" i="92"/>
  <c r="N701" i="92" s="1"/>
  <c r="K540" i="92"/>
  <c r="L540" i="92" s="1"/>
  <c r="N540" i="92" s="1"/>
  <c r="K538" i="92"/>
  <c r="L538" i="92" s="1"/>
  <c r="N538" i="92" s="1"/>
  <c r="S1001" i="92" l="1"/>
  <c r="S735" i="92"/>
  <c r="S759" i="92"/>
  <c r="S1553" i="92"/>
  <c r="S667" i="92"/>
  <c r="S476" i="92"/>
  <c r="S656" i="92"/>
  <c r="S783" i="92"/>
  <c r="S747" i="92"/>
  <c r="S689" i="92"/>
  <c r="S618" i="92"/>
  <c r="S275" i="92"/>
  <c r="R1133" i="92"/>
  <c r="Q1133" i="92"/>
  <c r="S1692" i="92"/>
  <c r="S723" i="92"/>
  <c r="S853" i="92"/>
  <c r="Q701" i="92"/>
  <c r="R701" i="92"/>
  <c r="R1659" i="92"/>
  <c r="Q1659" i="92"/>
  <c r="S302" i="92"/>
  <c r="S771" i="92"/>
  <c r="Q540" i="92"/>
  <c r="R540" i="92"/>
  <c r="S1574" i="92"/>
  <c r="S240" i="92"/>
  <c r="S607" i="92"/>
  <c r="S596" i="92"/>
  <c r="S642" i="92"/>
  <c r="S255" i="92"/>
  <c r="K197" i="92"/>
  <c r="L197" i="92" s="1"/>
  <c r="N197" i="92" s="1"/>
  <c r="K196" i="92"/>
  <c r="L191" i="92"/>
  <c r="N191" i="92" s="1"/>
  <c r="K169" i="92"/>
  <c r="L169" i="92" s="1"/>
  <c r="N169" i="92" s="1"/>
  <c r="K167" i="92"/>
  <c r="L167" i="92" s="1"/>
  <c r="K168" i="92"/>
  <c r="L168" i="92" s="1"/>
  <c r="K166" i="92"/>
  <c r="L166" i="92" s="1"/>
  <c r="N166" i="92" s="1"/>
  <c r="K165" i="92"/>
  <c r="L165" i="92" s="1"/>
  <c r="N165" i="92" s="1"/>
  <c r="F175" i="92"/>
  <c r="F170" i="92"/>
  <c r="F164" i="92"/>
  <c r="F140" i="92"/>
  <c r="S1133" i="92" l="1"/>
  <c r="S1659" i="92"/>
  <c r="Q169" i="92"/>
  <c r="R169" i="92"/>
  <c r="Q166" i="92"/>
  <c r="R166" i="92"/>
  <c r="S701" i="92"/>
  <c r="Q197" i="92"/>
  <c r="R197" i="92"/>
  <c r="S540" i="92"/>
  <c r="F1728" i="92"/>
  <c r="L1579" i="92"/>
  <c r="F1527" i="92"/>
  <c r="F1205" i="92"/>
  <c r="F1110" i="92"/>
  <c r="F1069" i="92"/>
  <c r="L1589" i="92"/>
  <c r="L1174" i="92"/>
  <c r="N1174" i="92" s="1"/>
  <c r="R1174" i="92" s="1"/>
  <c r="F1173" i="92"/>
  <c r="K1173" i="92" s="1"/>
  <c r="L1173" i="92" s="1"/>
  <c r="N1173" i="92" s="1"/>
  <c r="L1043" i="92"/>
  <c r="F1044" i="92"/>
  <c r="L1045" i="92"/>
  <c r="N1045" i="92" s="1"/>
  <c r="R1044" i="92"/>
  <c r="Q1044" i="92"/>
  <c r="L1007" i="92"/>
  <c r="N1007" i="92" s="1"/>
  <c r="S166" i="92" l="1"/>
  <c r="S197" i="92"/>
  <c r="S169" i="92"/>
  <c r="L1044" i="92"/>
  <c r="S1044" i="92"/>
  <c r="Q1174" i="92"/>
  <c r="S1174" i="92" s="1"/>
  <c r="R1173" i="92"/>
  <c r="Q1173" i="92"/>
  <c r="R1045" i="92"/>
  <c r="Q1045" i="92"/>
  <c r="R1007" i="92"/>
  <c r="Q1007" i="92"/>
  <c r="S1045" i="92" l="1"/>
  <c r="S1007" i="92"/>
  <c r="S1173" i="92"/>
  <c r="F473" i="92" l="1"/>
  <c r="K472" i="92"/>
  <c r="F471" i="92"/>
  <c r="L448" i="92"/>
  <c r="N448" i="92" s="1"/>
  <c r="R448" i="92" s="1"/>
  <c r="L472" i="92"/>
  <c r="F462" i="92"/>
  <c r="F460" i="92"/>
  <c r="Q448" i="92" l="1"/>
  <c r="S448" i="92" s="1"/>
  <c r="R1311" i="92" l="1"/>
  <c r="Q1311" i="92"/>
  <c r="F1311" i="92"/>
  <c r="L1274" i="92"/>
  <c r="F1275" i="92"/>
  <c r="L1275" i="92" s="1"/>
  <c r="N1275" i="92" s="1"/>
  <c r="F1247" i="92"/>
  <c r="R1247" i="92"/>
  <c r="Q1247" i="92"/>
  <c r="N1274" i="92" l="1"/>
  <c r="R1274" i="92" s="1"/>
  <c r="S1311" i="92"/>
  <c r="S1247" i="92"/>
  <c r="R1275" i="92"/>
  <c r="Q1275" i="92"/>
  <c r="Q1274" i="92" l="1"/>
  <c r="S1274" i="92" s="1"/>
  <c r="S1275" i="92"/>
  <c r="F1201" i="92"/>
  <c r="R1201" i="92"/>
  <c r="Q1201" i="92"/>
  <c r="F1120" i="92"/>
  <c r="K1120" i="92" s="1"/>
  <c r="L1120" i="92" s="1"/>
  <c r="N1120" i="92" s="1"/>
  <c r="L1121" i="92"/>
  <c r="N1121" i="92" s="1"/>
  <c r="R1121" i="92" s="1"/>
  <c r="L1080" i="92"/>
  <c r="N1080" i="92" s="1"/>
  <c r="R1080" i="92" s="1"/>
  <c r="R1079" i="92"/>
  <c r="Q1079" i="92"/>
  <c r="L1006" i="92"/>
  <c r="L1005" i="92" s="1"/>
  <c r="K965" i="92"/>
  <c r="K966" i="92"/>
  <c r="I961" i="92"/>
  <c r="K961" i="92" s="1"/>
  <c r="I962" i="92"/>
  <c r="K962" i="92" s="1"/>
  <c r="I963" i="92"/>
  <c r="K963" i="92" s="1"/>
  <c r="I964" i="92"/>
  <c r="K964" i="92" s="1"/>
  <c r="I965" i="92"/>
  <c r="I966" i="92"/>
  <c r="I967" i="92"/>
  <c r="K967" i="92" s="1"/>
  <c r="I968" i="92"/>
  <c r="K968" i="92" s="1"/>
  <c r="I969" i="92"/>
  <c r="K969" i="92" s="1"/>
  <c r="I970" i="92"/>
  <c r="K970" i="92" s="1"/>
  <c r="I971" i="92"/>
  <c r="K971" i="92" s="1"/>
  <c r="I960" i="92"/>
  <c r="L961" i="92"/>
  <c r="F906" i="92"/>
  <c r="F917" i="92"/>
  <c r="K917" i="92" s="1"/>
  <c r="L917" i="92" s="1"/>
  <c r="N917" i="92" s="1"/>
  <c r="L918" i="92"/>
  <c r="N918" i="92" s="1"/>
  <c r="R918" i="92" s="1"/>
  <c r="F843" i="92"/>
  <c r="K843" i="92" s="1"/>
  <c r="L843" i="92" s="1"/>
  <c r="N843" i="92" s="1"/>
  <c r="N844" i="92"/>
  <c r="I832" i="92"/>
  <c r="K832" i="92" s="1"/>
  <c r="I830" i="92"/>
  <c r="I831" i="92"/>
  <c r="I828" i="92"/>
  <c r="L830" i="92"/>
  <c r="L636" i="92"/>
  <c r="N636" i="92" s="1"/>
  <c r="N1006" i="92" l="1"/>
  <c r="R1006" i="92" s="1"/>
  <c r="N1005" i="92"/>
  <c r="S1201" i="92"/>
  <c r="R1120" i="92"/>
  <c r="Q1120" i="92"/>
  <c r="S1079" i="92"/>
  <c r="Q1121" i="92"/>
  <c r="S1121" i="92" s="1"/>
  <c r="Q1080" i="92"/>
  <c r="S1080" i="92" s="1"/>
  <c r="Q918" i="92"/>
  <c r="S918" i="92" s="1"/>
  <c r="Q917" i="92"/>
  <c r="R917" i="92"/>
  <c r="Q843" i="92"/>
  <c r="R843" i="92"/>
  <c r="Q844" i="92"/>
  <c r="R844" i="92"/>
  <c r="Q1006" i="92" l="1"/>
  <c r="S1006" i="92" s="1"/>
  <c r="Q1005" i="92"/>
  <c r="R1005" i="92"/>
  <c r="S1120" i="92"/>
  <c r="S917" i="92"/>
  <c r="S844" i="92"/>
  <c r="S843" i="92"/>
  <c r="S1005" i="92" l="1"/>
  <c r="K590" i="92"/>
  <c r="K591" i="92"/>
  <c r="F581" i="92"/>
  <c r="K555" i="92"/>
  <c r="K292" i="92"/>
  <c r="L403" i="92"/>
  <c r="N403" i="92" s="1"/>
  <c r="R403" i="92" s="1"/>
  <c r="F402" i="92"/>
  <c r="L402" i="92" s="1"/>
  <c r="N402" i="92" s="1"/>
  <c r="L404" i="92"/>
  <c r="N404" i="92" s="1"/>
  <c r="R404" i="92" s="1"/>
  <c r="K320" i="92"/>
  <c r="K200" i="92"/>
  <c r="F223" i="92"/>
  <c r="K223" i="92" s="1"/>
  <c r="Q396" i="92"/>
  <c r="R396" i="92"/>
  <c r="Q456" i="92"/>
  <c r="R456" i="92"/>
  <c r="Q581" i="92"/>
  <c r="R581" i="92"/>
  <c r="Q714" i="92"/>
  <c r="R714" i="92"/>
  <c r="Q883" i="92"/>
  <c r="R883" i="92"/>
  <c r="Q942" i="92"/>
  <c r="R942" i="92"/>
  <c r="Q943" i="92"/>
  <c r="R943" i="92"/>
  <c r="Q982" i="92"/>
  <c r="R982" i="92"/>
  <c r="Q1042" i="92"/>
  <c r="R1042" i="92"/>
  <c r="Q1077" i="92"/>
  <c r="R1077" i="92"/>
  <c r="Q1118" i="92"/>
  <c r="R1118" i="92"/>
  <c r="Q1124" i="92"/>
  <c r="R1124" i="92"/>
  <c r="Q1163" i="92"/>
  <c r="R1163" i="92"/>
  <c r="Q1179" i="92"/>
  <c r="R1179" i="92"/>
  <c r="Q1184" i="92"/>
  <c r="R1184" i="92"/>
  <c r="Q1203" i="92"/>
  <c r="R1203" i="92"/>
  <c r="Q1217" i="92"/>
  <c r="R1217" i="92"/>
  <c r="Q1222" i="92"/>
  <c r="R1222" i="92"/>
  <c r="Q1249" i="92"/>
  <c r="R1249" i="92"/>
  <c r="Q1279" i="92"/>
  <c r="R1279" i="92"/>
  <c r="Q1313" i="92"/>
  <c r="R1313" i="92"/>
  <c r="Q1354" i="92"/>
  <c r="R1354" i="92"/>
  <c r="Q1358" i="92"/>
  <c r="R1358" i="92"/>
  <c r="Q1706" i="92"/>
  <c r="R1706" i="92"/>
  <c r="Q1731" i="92"/>
  <c r="R1731" i="92"/>
  <c r="Q1750" i="92"/>
  <c r="R1750" i="92"/>
  <c r="K170" i="92"/>
  <c r="L178" i="92"/>
  <c r="N178" i="92" s="1"/>
  <c r="L177" i="92"/>
  <c r="N177" i="92" s="1"/>
  <c r="L176" i="92"/>
  <c r="N176" i="92" s="1"/>
  <c r="K322" i="92"/>
  <c r="K321" i="92"/>
  <c r="I1757" i="92"/>
  <c r="K1757" i="92" s="1"/>
  <c r="K1756" i="92" s="1"/>
  <c r="N1756" i="92" s="1"/>
  <c r="L1757" i="92"/>
  <c r="N1757" i="92" s="1"/>
  <c r="Q1757" i="92" s="1"/>
  <c r="L1710" i="92"/>
  <c r="N1710" i="92" s="1"/>
  <c r="Q1710" i="92" s="1"/>
  <c r="L1724" i="92"/>
  <c r="N1724" i="92" s="1"/>
  <c r="Q1724" i="92" s="1"/>
  <c r="F1720" i="92"/>
  <c r="L1747" i="92"/>
  <c r="L1754" i="92"/>
  <c r="N1754" i="92" s="1"/>
  <c r="Q1754" i="92" s="1"/>
  <c r="N1753" i="92"/>
  <c r="F1752" i="92"/>
  <c r="L1752" i="92" s="1"/>
  <c r="Q1748" i="92"/>
  <c r="L1746" i="92"/>
  <c r="F1745" i="92"/>
  <c r="L1759" i="92"/>
  <c r="N1759" i="92" s="1"/>
  <c r="Q1759" i="92" s="1"/>
  <c r="F1758" i="92"/>
  <c r="L1744" i="92"/>
  <c r="N1744" i="92" s="1"/>
  <c r="Q1744" i="92" s="1"/>
  <c r="L1743" i="92"/>
  <c r="N1743" i="92" s="1"/>
  <c r="L1742" i="92"/>
  <c r="N1742" i="92" s="1"/>
  <c r="L1740" i="92"/>
  <c r="N1740" i="92" s="1"/>
  <c r="Q1740" i="92" s="1"/>
  <c r="L1739" i="92"/>
  <c r="N1739" i="92" s="1"/>
  <c r="Q1739" i="92" s="1"/>
  <c r="I1739" i="92"/>
  <c r="K1739" i="92" s="1"/>
  <c r="L1738" i="92"/>
  <c r="N1738" i="92" s="1"/>
  <c r="I1738" i="92"/>
  <c r="K1738" i="92" s="1"/>
  <c r="L1737" i="92"/>
  <c r="N1737" i="92" s="1"/>
  <c r="Q1737" i="92" s="1"/>
  <c r="I1737" i="92"/>
  <c r="K1737" i="92" s="1"/>
  <c r="L1732" i="92"/>
  <c r="N1732" i="92" s="1"/>
  <c r="Q1732" i="92" s="1"/>
  <c r="F1731" i="92"/>
  <c r="L1730" i="92"/>
  <c r="N1730" i="92" s="1"/>
  <c r="Q1730" i="92" s="1"/>
  <c r="L1728" i="92"/>
  <c r="N1728" i="92" s="1"/>
  <c r="L1717" i="92"/>
  <c r="N1717" i="92" s="1"/>
  <c r="Q1717" i="92" s="1"/>
  <c r="L1719" i="92"/>
  <c r="L1718" i="92" s="1"/>
  <c r="N1718" i="92" s="1"/>
  <c r="R1718" i="92" s="1"/>
  <c r="L1715" i="92"/>
  <c r="N1715" i="92" s="1"/>
  <c r="R1715" i="92" s="1"/>
  <c r="L1726" i="92"/>
  <c r="N1726" i="92" s="1"/>
  <c r="R1726" i="92" s="1"/>
  <c r="L1729" i="92"/>
  <c r="N1729" i="92" s="1"/>
  <c r="R1729" i="92" s="1"/>
  <c r="L1725" i="92"/>
  <c r="N1725" i="92" s="1"/>
  <c r="Q1725" i="92" s="1"/>
  <c r="L1711" i="92"/>
  <c r="N1711" i="92" s="1"/>
  <c r="Q1711" i="92" s="1"/>
  <c r="L1714" i="92"/>
  <c r="N1714" i="92" s="1"/>
  <c r="Q1714" i="92" s="1"/>
  <c r="F1716" i="92"/>
  <c r="L1716" i="92" s="1"/>
  <c r="N1716" i="92" s="1"/>
  <c r="R1716" i="92" s="1"/>
  <c r="F1718" i="92"/>
  <c r="K1701" i="92"/>
  <c r="L1705" i="92"/>
  <c r="N1705" i="92" s="1"/>
  <c r="R1705" i="92" s="1"/>
  <c r="I1696" i="92"/>
  <c r="K1696" i="92" s="1"/>
  <c r="I1697" i="92"/>
  <c r="K1697" i="92" s="1"/>
  <c r="I1698" i="92"/>
  <c r="K1698" i="92" s="1"/>
  <c r="I1699" i="92"/>
  <c r="K1699" i="92" s="1"/>
  <c r="I1700" i="92"/>
  <c r="K1700" i="92" s="1"/>
  <c r="L1723" i="92"/>
  <c r="N1723" i="92" s="1"/>
  <c r="Q1723" i="92" s="1"/>
  <c r="F1722" i="92"/>
  <c r="L1722" i="92" s="1"/>
  <c r="N1722" i="92" s="1"/>
  <c r="Q1722" i="92" s="1"/>
  <c r="L1721" i="92"/>
  <c r="N1721" i="92" s="1"/>
  <c r="R1721" i="92" s="1"/>
  <c r="L1713" i="92"/>
  <c r="N1713" i="92" s="1"/>
  <c r="L1712" i="92"/>
  <c r="N1712" i="92" s="1"/>
  <c r="Q1712" i="92" s="1"/>
  <c r="L1709" i="92"/>
  <c r="N1709" i="92" s="1"/>
  <c r="R1709" i="92" s="1"/>
  <c r="L1708" i="92"/>
  <c r="N1708" i="92" s="1"/>
  <c r="L1707" i="92"/>
  <c r="N1707" i="92" s="1"/>
  <c r="L1704" i="92"/>
  <c r="L1703" i="92"/>
  <c r="N1703" i="92" s="1"/>
  <c r="Q1703" i="92" s="1"/>
  <c r="L1702" i="92"/>
  <c r="N1702" i="92" s="1"/>
  <c r="L1701" i="92"/>
  <c r="N1701" i="92" s="1"/>
  <c r="L1700" i="92"/>
  <c r="N1700" i="92" s="1"/>
  <c r="Q1700" i="92" s="1"/>
  <c r="L1699" i="92"/>
  <c r="N1699" i="92" s="1"/>
  <c r="R1699" i="92" s="1"/>
  <c r="L1698" i="92"/>
  <c r="N1698" i="92" s="1"/>
  <c r="Q1698" i="92" s="1"/>
  <c r="L1697" i="92"/>
  <c r="N1697" i="92" s="1"/>
  <c r="R1697" i="92" s="1"/>
  <c r="L1696" i="92"/>
  <c r="N1696" i="92" s="1"/>
  <c r="Q1696" i="92" s="1"/>
  <c r="L1695" i="92"/>
  <c r="N1695" i="92" s="1"/>
  <c r="R1695" i="92" s="1"/>
  <c r="I1695" i="92"/>
  <c r="K1695" i="92" s="1"/>
  <c r="L1672" i="92"/>
  <c r="N1672" i="92" s="1"/>
  <c r="Q1672" i="92" s="1"/>
  <c r="L1673" i="92"/>
  <c r="N1673" i="92" s="1"/>
  <c r="Q1673" i="92" s="1"/>
  <c r="L1674" i="92"/>
  <c r="N1674" i="92" s="1"/>
  <c r="R1674" i="92" s="1"/>
  <c r="L1675" i="92"/>
  <c r="N1675" i="92" s="1"/>
  <c r="L1676" i="92"/>
  <c r="N1676" i="92" s="1"/>
  <c r="L1677" i="92"/>
  <c r="N1677" i="92" s="1"/>
  <c r="Q1677" i="92" s="1"/>
  <c r="L1678" i="92"/>
  <c r="N1678" i="92" s="1"/>
  <c r="Q1678" i="92" s="1"/>
  <c r="L1679" i="92"/>
  <c r="N1679" i="92" s="1"/>
  <c r="R1679" i="92" s="1"/>
  <c r="L1680" i="92"/>
  <c r="N1680" i="92" s="1"/>
  <c r="L1681" i="92"/>
  <c r="N1681" i="92" s="1"/>
  <c r="R1681" i="92" s="1"/>
  <c r="L1682" i="92"/>
  <c r="N1682" i="92" s="1"/>
  <c r="Q1682" i="92" s="1"/>
  <c r="K1668" i="92"/>
  <c r="K1667" i="92"/>
  <c r="K1666" i="92"/>
  <c r="K1665" i="92"/>
  <c r="K1664" i="92"/>
  <c r="K1663" i="92"/>
  <c r="K1662" i="92"/>
  <c r="L1662" i="92"/>
  <c r="N1662" i="92" s="1"/>
  <c r="Q1662" i="92" s="1"/>
  <c r="I1662" i="92"/>
  <c r="L1636" i="92"/>
  <c r="N1636" i="92" s="1"/>
  <c r="K1640" i="92"/>
  <c r="K1639" i="92"/>
  <c r="K1638" i="92"/>
  <c r="K1637" i="92"/>
  <c r="K1636" i="92"/>
  <c r="L1691" i="92"/>
  <c r="N1691" i="92" s="1"/>
  <c r="Q1691" i="92" s="1"/>
  <c r="F1690" i="92"/>
  <c r="L1689" i="92"/>
  <c r="N1689" i="92" s="1"/>
  <c r="R1689" i="92" s="1"/>
  <c r="F1688" i="92"/>
  <c r="L1688" i="92" s="1"/>
  <c r="N1688" i="92" s="1"/>
  <c r="R1688" i="92" s="1"/>
  <c r="L1687" i="92"/>
  <c r="N1687" i="92" s="1"/>
  <c r="Q1687" i="92" s="1"/>
  <c r="F1686" i="92"/>
  <c r="L1686" i="92" s="1"/>
  <c r="N1686" i="92" s="1"/>
  <c r="L1685" i="92"/>
  <c r="N1685" i="92" s="1"/>
  <c r="Q1685" i="92" s="1"/>
  <c r="L1684" i="92"/>
  <c r="F1683" i="92"/>
  <c r="L1683" i="92" s="1"/>
  <c r="N1683" i="92" s="1"/>
  <c r="R1683" i="92" s="1"/>
  <c r="L1671" i="92"/>
  <c r="N1671" i="92" s="1"/>
  <c r="L1670" i="92"/>
  <c r="N1670" i="92" s="1"/>
  <c r="Q1670" i="92" s="1"/>
  <c r="L1669" i="92"/>
  <c r="N1669" i="92" s="1"/>
  <c r="R1669" i="92" s="1"/>
  <c r="L1668" i="92"/>
  <c r="N1668" i="92" s="1"/>
  <c r="Q1668" i="92" s="1"/>
  <c r="L1667" i="92"/>
  <c r="N1667" i="92" s="1"/>
  <c r="Q1667" i="92" s="1"/>
  <c r="L1666" i="92"/>
  <c r="N1666" i="92" s="1"/>
  <c r="L1665" i="92"/>
  <c r="N1665" i="92" s="1"/>
  <c r="Q1665" i="92" s="1"/>
  <c r="L1664" i="92"/>
  <c r="N1664" i="92" s="1"/>
  <c r="R1664" i="92" s="1"/>
  <c r="L1663" i="92"/>
  <c r="N1663" i="92" s="1"/>
  <c r="L1642" i="92"/>
  <c r="N1642" i="92" s="1"/>
  <c r="L1643" i="92"/>
  <c r="N1643" i="92" s="1"/>
  <c r="R1643" i="92" s="1"/>
  <c r="L1644" i="92"/>
  <c r="N1644" i="92" s="1"/>
  <c r="Q1644" i="92" s="1"/>
  <c r="L1645" i="92"/>
  <c r="N1645" i="92" s="1"/>
  <c r="L1646" i="92"/>
  <c r="N1646" i="92" s="1"/>
  <c r="R1646" i="92" s="1"/>
  <c r="L1647" i="92"/>
  <c r="N1647" i="92" s="1"/>
  <c r="Q1647" i="92" s="1"/>
  <c r="L1648" i="92"/>
  <c r="N1648" i="92" s="1"/>
  <c r="R1648" i="92" s="1"/>
  <c r="L1649" i="92"/>
  <c r="N1649" i="92" s="1"/>
  <c r="Q1649" i="92" s="1"/>
  <c r="L1641" i="92"/>
  <c r="N1641" i="92" s="1"/>
  <c r="R1641" i="92" s="1"/>
  <c r="F1650" i="92"/>
  <c r="L1650" i="92" s="1"/>
  <c r="N1650" i="92" s="1"/>
  <c r="R1650" i="92" s="1"/>
  <c r="L1637" i="92"/>
  <c r="N1637" i="92" s="1"/>
  <c r="Q1637" i="92" s="1"/>
  <c r="L1638" i="92"/>
  <c r="N1638" i="92" s="1"/>
  <c r="L1639" i="92"/>
  <c r="N1639" i="92" s="1"/>
  <c r="Q1639" i="92" s="1"/>
  <c r="L1640" i="92"/>
  <c r="N1640" i="92" s="1"/>
  <c r="Q1640" i="92" s="1"/>
  <c r="L1658" i="92"/>
  <c r="N1658" i="92" s="1"/>
  <c r="Q1658" i="92" s="1"/>
  <c r="F1657" i="92"/>
  <c r="L1657" i="92" s="1"/>
  <c r="N1657" i="92" s="1"/>
  <c r="L1651" i="92"/>
  <c r="N1651" i="92" s="1"/>
  <c r="R1651" i="92" s="1"/>
  <c r="L1656" i="92"/>
  <c r="N1656" i="92" s="1"/>
  <c r="Q1656" i="92" s="1"/>
  <c r="F1655" i="92"/>
  <c r="L1655" i="92" s="1"/>
  <c r="N1655" i="92" s="1"/>
  <c r="R1655" i="92" s="1"/>
  <c r="L1654" i="92"/>
  <c r="N1654" i="92" s="1"/>
  <c r="Q1654" i="92" s="1"/>
  <c r="F1653" i="92"/>
  <c r="L1653" i="92" s="1"/>
  <c r="N1653" i="92" s="1"/>
  <c r="L1652" i="92"/>
  <c r="N1652" i="92" s="1"/>
  <c r="Q1652" i="92" s="1"/>
  <c r="K1625" i="92"/>
  <c r="K1604" i="92"/>
  <c r="K1603" i="92"/>
  <c r="K1602" i="92"/>
  <c r="I1603" i="92"/>
  <c r="L1603" i="92"/>
  <c r="N1603" i="92" s="1"/>
  <c r="L1604" i="92"/>
  <c r="N1604" i="92" s="1"/>
  <c r="L1605" i="92"/>
  <c r="N1605" i="92" s="1"/>
  <c r="Q1605" i="92" s="1"/>
  <c r="L1609" i="92"/>
  <c r="N1609" i="92" s="1"/>
  <c r="R1609" i="92" s="1"/>
  <c r="L1610" i="92"/>
  <c r="N1610" i="92" s="1"/>
  <c r="L1633" i="92"/>
  <c r="N1633" i="92" s="1"/>
  <c r="R1633" i="92" s="1"/>
  <c r="F1632" i="92"/>
  <c r="L1632" i="92" s="1"/>
  <c r="N1632" i="92" s="1"/>
  <c r="Q1632" i="92" s="1"/>
  <c r="L1631" i="92"/>
  <c r="N1631" i="92" s="1"/>
  <c r="R1631" i="92" s="1"/>
  <c r="F1630" i="92"/>
  <c r="L1630" i="92" s="1"/>
  <c r="N1630" i="92" s="1"/>
  <c r="Q1630" i="92" s="1"/>
  <c r="L1629" i="92"/>
  <c r="N1629" i="92" s="1"/>
  <c r="Q1629" i="92" s="1"/>
  <c r="L1628" i="92"/>
  <c r="N1628" i="92" s="1"/>
  <c r="L1627" i="92"/>
  <c r="N1627" i="92" s="1"/>
  <c r="Q1627" i="92" s="1"/>
  <c r="L1626" i="92"/>
  <c r="N1626" i="92" s="1"/>
  <c r="Q1626" i="92" s="1"/>
  <c r="L1625" i="92"/>
  <c r="N1625" i="92" s="1"/>
  <c r="Q1625" i="92" s="1"/>
  <c r="I1625" i="92"/>
  <c r="L1608" i="92"/>
  <c r="N1608" i="92" s="1"/>
  <c r="F1611" i="92"/>
  <c r="L1611" i="92" s="1"/>
  <c r="N1611" i="92" s="1"/>
  <c r="L1618" i="92"/>
  <c r="N1618" i="92" s="1"/>
  <c r="Q1618" i="92" s="1"/>
  <c r="F1617" i="92"/>
  <c r="L1617" i="92" s="1"/>
  <c r="N1617" i="92" s="1"/>
  <c r="L1616" i="92"/>
  <c r="N1616" i="92" s="1"/>
  <c r="F1615" i="92"/>
  <c r="L1615" i="92" s="1"/>
  <c r="N1615" i="92" s="1"/>
  <c r="Q1615" i="92" s="1"/>
  <c r="L1614" i="92"/>
  <c r="N1614" i="92" s="1"/>
  <c r="R1614" i="92" s="1"/>
  <c r="F1613" i="92"/>
  <c r="L1613" i="92" s="1"/>
  <c r="N1613" i="92" s="1"/>
  <c r="L1612" i="92"/>
  <c r="N1612" i="92" s="1"/>
  <c r="L1607" i="92"/>
  <c r="N1607" i="92" s="1"/>
  <c r="Q1607" i="92" s="1"/>
  <c r="L1606" i="92"/>
  <c r="N1606" i="92" s="1"/>
  <c r="L1602" i="92"/>
  <c r="N1602" i="92" s="1"/>
  <c r="I1602" i="92"/>
  <c r="L1577" i="92"/>
  <c r="N1577" i="92" s="1"/>
  <c r="K1579" i="92"/>
  <c r="K1578" i="92"/>
  <c r="K1577" i="92"/>
  <c r="L1581" i="92"/>
  <c r="N1581" i="92" s="1"/>
  <c r="Q1581" i="92" s="1"/>
  <c r="L1582" i="92"/>
  <c r="N1582" i="92" s="1"/>
  <c r="R1582" i="92" s="1"/>
  <c r="L1583" i="92"/>
  <c r="N1583" i="92" s="1"/>
  <c r="L1584" i="92"/>
  <c r="N1584" i="92" s="1"/>
  <c r="L1585" i="92"/>
  <c r="N1585" i="92" s="1"/>
  <c r="Q1585" i="92" s="1"/>
  <c r="L1586" i="92"/>
  <c r="N1586" i="92" s="1"/>
  <c r="L1587" i="92"/>
  <c r="N1587" i="92" s="1"/>
  <c r="L1598" i="92"/>
  <c r="N1598" i="92" s="1"/>
  <c r="F1597" i="92"/>
  <c r="L1597" i="92" s="1"/>
  <c r="N1597" i="92" s="1"/>
  <c r="Q1597" i="92" s="1"/>
  <c r="L1596" i="92"/>
  <c r="N1596" i="92" s="1"/>
  <c r="Q1596" i="92" s="1"/>
  <c r="F1595" i="92"/>
  <c r="L1595" i="92" s="1"/>
  <c r="N1595" i="92" s="1"/>
  <c r="L1594" i="92"/>
  <c r="N1594" i="92" s="1"/>
  <c r="F1593" i="92"/>
  <c r="L1593" i="92" s="1"/>
  <c r="N1593" i="92" s="1"/>
  <c r="L1592" i="92"/>
  <c r="N1592" i="92" s="1"/>
  <c r="Q1592" i="92" s="1"/>
  <c r="L1591" i="92"/>
  <c r="N1591" i="92" s="1"/>
  <c r="F1590" i="92"/>
  <c r="L1590" i="92" s="1"/>
  <c r="N1590" i="92" s="1"/>
  <c r="N1589" i="92"/>
  <c r="R1589" i="92" s="1"/>
  <c r="L1588" i="92"/>
  <c r="N1588" i="92" s="1"/>
  <c r="L1580" i="92"/>
  <c r="N1580" i="92" s="1"/>
  <c r="N1579" i="92"/>
  <c r="L1578" i="92"/>
  <c r="N1578" i="92" s="1"/>
  <c r="Q1578" i="92" s="1"/>
  <c r="I1578" i="92"/>
  <c r="I1577" i="92"/>
  <c r="L1560" i="92"/>
  <c r="N1560" i="92" s="1"/>
  <c r="L1561" i="92"/>
  <c r="N1561" i="92" s="1"/>
  <c r="R1561" i="92" s="1"/>
  <c r="L1562" i="92"/>
  <c r="N1562" i="92" s="1"/>
  <c r="L1563" i="92"/>
  <c r="N1563" i="92" s="1"/>
  <c r="L1559" i="92"/>
  <c r="N1559" i="92" s="1"/>
  <c r="L1558" i="92"/>
  <c r="N1558" i="92" s="1"/>
  <c r="K1558" i="92"/>
  <c r="K1557" i="92"/>
  <c r="K1556" i="92"/>
  <c r="L1573" i="92"/>
  <c r="N1573" i="92" s="1"/>
  <c r="Q1573" i="92" s="1"/>
  <c r="F1572" i="92"/>
  <c r="L1572" i="92" s="1"/>
  <c r="N1572" i="92" s="1"/>
  <c r="L1571" i="92"/>
  <c r="N1571" i="92" s="1"/>
  <c r="F1570" i="92"/>
  <c r="L1570" i="92" s="1"/>
  <c r="N1570" i="92" s="1"/>
  <c r="L1569" i="92"/>
  <c r="N1569" i="92" s="1"/>
  <c r="F1568" i="92"/>
  <c r="L1568" i="92" s="1"/>
  <c r="N1568" i="92" s="1"/>
  <c r="Q1568" i="92" s="1"/>
  <c r="L1567" i="92"/>
  <c r="N1567" i="92" s="1"/>
  <c r="L1566" i="92"/>
  <c r="N1566" i="92" s="1"/>
  <c r="F1565" i="92"/>
  <c r="L1565" i="92" s="1"/>
  <c r="N1565" i="92" s="1"/>
  <c r="R1565" i="92" s="1"/>
  <c r="L1564" i="92"/>
  <c r="N1564" i="92" s="1"/>
  <c r="Q1564" i="92" s="1"/>
  <c r="L1557" i="92"/>
  <c r="N1557" i="92" s="1"/>
  <c r="I1557" i="92"/>
  <c r="L1556" i="92"/>
  <c r="I1556" i="92"/>
  <c r="K1538" i="92"/>
  <c r="L1538" i="92"/>
  <c r="N1538" i="92" s="1"/>
  <c r="Q1538" i="92" s="1"/>
  <c r="K1539" i="92"/>
  <c r="L1552" i="92"/>
  <c r="N1552" i="92" s="1"/>
  <c r="F1551" i="92"/>
  <c r="L1551" i="92" s="1"/>
  <c r="N1551" i="92" s="1"/>
  <c r="L1550" i="92"/>
  <c r="N1550" i="92" s="1"/>
  <c r="R1550" i="92" s="1"/>
  <c r="F1549" i="92"/>
  <c r="L1549" i="92" s="1"/>
  <c r="N1549" i="92" s="1"/>
  <c r="Q1549" i="92" s="1"/>
  <c r="L1548" i="92"/>
  <c r="N1548" i="92" s="1"/>
  <c r="F1547" i="92"/>
  <c r="L1547" i="92" s="1"/>
  <c r="N1547" i="92" s="1"/>
  <c r="L1546" i="92"/>
  <c r="N1546" i="92" s="1"/>
  <c r="L1545" i="92"/>
  <c r="N1545" i="92" s="1"/>
  <c r="Q1545" i="92" s="1"/>
  <c r="L1544" i="92"/>
  <c r="N1544" i="92" s="1"/>
  <c r="L1543" i="92"/>
  <c r="N1543" i="92" s="1"/>
  <c r="L1542" i="92"/>
  <c r="N1542" i="92" s="1"/>
  <c r="Q1542" i="92" s="1"/>
  <c r="L1541" i="92"/>
  <c r="N1541" i="92" s="1"/>
  <c r="L1540" i="92"/>
  <c r="N1540" i="92" s="1"/>
  <c r="L1539" i="92"/>
  <c r="N1539" i="92" s="1"/>
  <c r="I1539" i="92"/>
  <c r="I1538" i="92"/>
  <c r="K1522" i="92"/>
  <c r="K1521" i="92"/>
  <c r="K1520" i="92"/>
  <c r="L1534" i="92"/>
  <c r="N1534" i="92" s="1"/>
  <c r="Q1534" i="92" s="1"/>
  <c r="F1533" i="92"/>
  <c r="L1533" i="92" s="1"/>
  <c r="N1533" i="92" s="1"/>
  <c r="L1532" i="92"/>
  <c r="N1532" i="92" s="1"/>
  <c r="F1531" i="92"/>
  <c r="L1531" i="92" s="1"/>
  <c r="N1531" i="92" s="1"/>
  <c r="L1530" i="92"/>
  <c r="N1530" i="92" s="1"/>
  <c r="Q1530" i="92" s="1"/>
  <c r="F1529" i="92"/>
  <c r="L1529" i="92" s="1"/>
  <c r="N1529" i="92" s="1"/>
  <c r="L1528" i="92"/>
  <c r="N1528" i="92" s="1"/>
  <c r="Q1528" i="92" s="1"/>
  <c r="L1527" i="92"/>
  <c r="N1527" i="92" s="1"/>
  <c r="L1526" i="92"/>
  <c r="N1526" i="92" s="1"/>
  <c r="L1525" i="92"/>
  <c r="N1525" i="92" s="1"/>
  <c r="L1524" i="92"/>
  <c r="N1524" i="92" s="1"/>
  <c r="R1524" i="92" s="1"/>
  <c r="L1523" i="92"/>
  <c r="N1523" i="92" s="1"/>
  <c r="L1522" i="92"/>
  <c r="N1522" i="92" s="1"/>
  <c r="I1522" i="92"/>
  <c r="L1521" i="92"/>
  <c r="N1521" i="92" s="1"/>
  <c r="Q1521" i="92" s="1"/>
  <c r="I1521" i="92"/>
  <c r="L1520" i="92"/>
  <c r="N1520" i="92" s="1"/>
  <c r="I1520" i="92"/>
  <c r="L1462" i="92"/>
  <c r="N1462" i="92" s="1"/>
  <c r="L1495" i="92"/>
  <c r="N1495" i="92" s="1"/>
  <c r="R1495" i="92" s="1"/>
  <c r="L1496" i="92"/>
  <c r="N1496" i="92" s="1"/>
  <c r="L1497" i="92"/>
  <c r="N1497" i="92" s="1"/>
  <c r="L1498" i="92"/>
  <c r="N1498" i="92" s="1"/>
  <c r="R1498" i="92" s="1"/>
  <c r="L1499" i="92"/>
  <c r="N1499" i="92" s="1"/>
  <c r="L1500" i="92"/>
  <c r="N1500" i="92" s="1"/>
  <c r="L1501" i="92"/>
  <c r="N1501" i="92" s="1"/>
  <c r="L1502" i="92"/>
  <c r="N1502" i="92" s="1"/>
  <c r="Q1502" i="92" s="1"/>
  <c r="L1503" i="92"/>
  <c r="N1503" i="92" s="1"/>
  <c r="K1491" i="92"/>
  <c r="K1490" i="92"/>
  <c r="K1489" i="92"/>
  <c r="K1488" i="92"/>
  <c r="L1504" i="92"/>
  <c r="N1504" i="92" s="1"/>
  <c r="L1505" i="92"/>
  <c r="N1505" i="92" s="1"/>
  <c r="L1506" i="92"/>
  <c r="N1506" i="92" s="1"/>
  <c r="L1507" i="92"/>
  <c r="N1507" i="92" s="1"/>
  <c r="Q1507" i="92" s="1"/>
  <c r="L1516" i="92"/>
  <c r="N1516" i="92" s="1"/>
  <c r="F1515" i="92"/>
  <c r="L1515" i="92" s="1"/>
  <c r="N1515" i="92" s="1"/>
  <c r="L1514" i="92"/>
  <c r="N1514" i="92" s="1"/>
  <c r="Q1514" i="92" s="1"/>
  <c r="F1513" i="92"/>
  <c r="L1513" i="92" s="1"/>
  <c r="N1513" i="92" s="1"/>
  <c r="L1512" i="92"/>
  <c r="N1512" i="92" s="1"/>
  <c r="F1511" i="92"/>
  <c r="L1511" i="92" s="1"/>
  <c r="N1511" i="92" s="1"/>
  <c r="L1510" i="92"/>
  <c r="N1510" i="92" s="1"/>
  <c r="L1509" i="92"/>
  <c r="N1509" i="92" s="1"/>
  <c r="Q1509" i="92" s="1"/>
  <c r="F1508" i="92"/>
  <c r="L1508" i="92" s="1"/>
  <c r="N1508" i="92" s="1"/>
  <c r="L1494" i="92"/>
  <c r="N1494" i="92" s="1"/>
  <c r="L1493" i="92"/>
  <c r="N1493" i="92" s="1"/>
  <c r="Q1493" i="92" s="1"/>
  <c r="L1492" i="92"/>
  <c r="N1492" i="92" s="1"/>
  <c r="L1491" i="92"/>
  <c r="N1491" i="92" s="1"/>
  <c r="I1491" i="92"/>
  <c r="L1490" i="92"/>
  <c r="N1490" i="92" s="1"/>
  <c r="R1490" i="92" s="1"/>
  <c r="I1490" i="92"/>
  <c r="L1489" i="92"/>
  <c r="N1489" i="92" s="1"/>
  <c r="I1489" i="92"/>
  <c r="L1488" i="92"/>
  <c r="N1488" i="92" s="1"/>
  <c r="Q1488" i="92" s="1"/>
  <c r="I1488" i="92"/>
  <c r="L1487" i="92"/>
  <c r="N1487" i="92" s="1"/>
  <c r="I1487" i="92"/>
  <c r="K1487" i="92" s="1"/>
  <c r="L1483" i="92"/>
  <c r="N1483" i="92" s="1"/>
  <c r="R1483" i="92" s="1"/>
  <c r="F1482" i="92"/>
  <c r="L1482" i="92" s="1"/>
  <c r="N1482" i="92" s="1"/>
  <c r="I1462" i="92"/>
  <c r="K1462" i="92" s="1"/>
  <c r="L1481" i="92"/>
  <c r="N1481" i="92" s="1"/>
  <c r="F1480" i="92"/>
  <c r="L1480" i="92" s="1"/>
  <c r="N1480" i="92" s="1"/>
  <c r="L1479" i="92"/>
  <c r="N1479" i="92" s="1"/>
  <c r="Q1479" i="92" s="1"/>
  <c r="F1478" i="92"/>
  <c r="L1478" i="92" s="1"/>
  <c r="N1478" i="92" s="1"/>
  <c r="L1477" i="92"/>
  <c r="N1477" i="92" s="1"/>
  <c r="L1476" i="92"/>
  <c r="N1476" i="92" s="1"/>
  <c r="R1476" i="92" s="1"/>
  <c r="F1475" i="92"/>
  <c r="L1475" i="92" s="1"/>
  <c r="N1475" i="92" s="1"/>
  <c r="L1474" i="92"/>
  <c r="N1474" i="92" s="1"/>
  <c r="L1473" i="92"/>
  <c r="N1473" i="92" s="1"/>
  <c r="L1472" i="92"/>
  <c r="N1472" i="92" s="1"/>
  <c r="Q1472" i="92" s="1"/>
  <c r="L1471" i="92"/>
  <c r="N1471" i="92" s="1"/>
  <c r="R1471" i="92" s="1"/>
  <c r="L1470" i="92"/>
  <c r="N1470" i="92" s="1"/>
  <c r="L1469" i="92"/>
  <c r="N1469" i="92" s="1"/>
  <c r="L1468" i="92"/>
  <c r="N1468" i="92" s="1"/>
  <c r="L1467" i="92"/>
  <c r="N1467" i="92" s="1"/>
  <c r="Q1467" i="92" s="1"/>
  <c r="L1466" i="92"/>
  <c r="N1466" i="92" s="1"/>
  <c r="L1465" i="92"/>
  <c r="N1465" i="92" s="1"/>
  <c r="L1464" i="92"/>
  <c r="N1464" i="92" s="1"/>
  <c r="R1464" i="92" s="1"/>
  <c r="L1463" i="92"/>
  <c r="N1463" i="92" s="1"/>
  <c r="L1461" i="92"/>
  <c r="N1461" i="92" s="1"/>
  <c r="I1461" i="92"/>
  <c r="K1461" i="92" s="1"/>
  <c r="L1460" i="92"/>
  <c r="N1460" i="92" s="1"/>
  <c r="Q1460" i="92" s="1"/>
  <c r="I1460" i="92"/>
  <c r="K1460" i="92" s="1"/>
  <c r="L1459" i="92"/>
  <c r="N1459" i="92" s="1"/>
  <c r="I1459" i="92"/>
  <c r="K1459" i="92" s="1"/>
  <c r="L1458" i="92"/>
  <c r="N1458" i="92" s="1"/>
  <c r="R1458" i="92" s="1"/>
  <c r="I1458" i="92"/>
  <c r="K1458" i="92" s="1"/>
  <c r="L1451" i="92"/>
  <c r="N1451" i="92" s="1"/>
  <c r="L1430" i="92"/>
  <c r="N1430" i="92" s="1"/>
  <c r="L1429" i="92"/>
  <c r="N1429" i="92" s="1"/>
  <c r="Q1429" i="92" s="1"/>
  <c r="I1429" i="92"/>
  <c r="K1429" i="92" s="1"/>
  <c r="F1449" i="92"/>
  <c r="L1449" i="92" s="1"/>
  <c r="N1449" i="92" s="1"/>
  <c r="F1454" i="92"/>
  <c r="L1454" i="92" s="1"/>
  <c r="N1454" i="92" s="1"/>
  <c r="L1455" i="92"/>
  <c r="N1455" i="92" s="1"/>
  <c r="R1455" i="92" s="1"/>
  <c r="L1453" i="92"/>
  <c r="N1453" i="92" s="1"/>
  <c r="F1452" i="92"/>
  <c r="L1452" i="92" s="1"/>
  <c r="N1452" i="92" s="1"/>
  <c r="L1450" i="92"/>
  <c r="N1450" i="92" s="1"/>
  <c r="L1448" i="92"/>
  <c r="N1448" i="92" s="1"/>
  <c r="R1448" i="92" s="1"/>
  <c r="L1447" i="92"/>
  <c r="N1447" i="92" s="1"/>
  <c r="Q1447" i="92" s="1"/>
  <c r="L1446" i="92"/>
  <c r="N1446" i="92" s="1"/>
  <c r="L1445" i="92"/>
  <c r="N1445" i="92" s="1"/>
  <c r="L1444" i="92"/>
  <c r="N1444" i="92" s="1"/>
  <c r="R1444" i="92" s="1"/>
  <c r="L1443" i="92"/>
  <c r="N1443" i="92" s="1"/>
  <c r="L1442" i="92"/>
  <c r="N1442" i="92" s="1"/>
  <c r="L1441" i="92"/>
  <c r="N1441" i="92" s="1"/>
  <c r="L1440" i="92"/>
  <c r="N1440" i="92" s="1"/>
  <c r="Q1440" i="92" s="1"/>
  <c r="L1439" i="92"/>
  <c r="N1439" i="92" s="1"/>
  <c r="L1438" i="92"/>
  <c r="N1438" i="92" s="1"/>
  <c r="L1437" i="92"/>
  <c r="N1437" i="92" s="1"/>
  <c r="L1436" i="92"/>
  <c r="N1436" i="92" s="1"/>
  <c r="L1435" i="92"/>
  <c r="N1435" i="92" s="1"/>
  <c r="L1434" i="92"/>
  <c r="N1434" i="92" s="1"/>
  <c r="L1433" i="92"/>
  <c r="N1433" i="92" s="1"/>
  <c r="L1432" i="92"/>
  <c r="N1432" i="92" s="1"/>
  <c r="I1432" i="92"/>
  <c r="K1432" i="92" s="1"/>
  <c r="L1431" i="92"/>
  <c r="N1431" i="92" s="1"/>
  <c r="I1431" i="92"/>
  <c r="K1431" i="92" s="1"/>
  <c r="I1430" i="92"/>
  <c r="K1430" i="92" s="1"/>
  <c r="K1412" i="92"/>
  <c r="L1426" i="92"/>
  <c r="N1426" i="92" s="1"/>
  <c r="F1425" i="92"/>
  <c r="L1425" i="92" s="1"/>
  <c r="N1425" i="92" s="1"/>
  <c r="L1419" i="92"/>
  <c r="N1419" i="92" s="1"/>
  <c r="F1418" i="92"/>
  <c r="L1418" i="92" s="1"/>
  <c r="N1418" i="92" s="1"/>
  <c r="L1412" i="92"/>
  <c r="N1412" i="92" s="1"/>
  <c r="L1414" i="92"/>
  <c r="N1414" i="92" s="1"/>
  <c r="K1413" i="92"/>
  <c r="L1413" i="92"/>
  <c r="N1413" i="92" s="1"/>
  <c r="L1423" i="92"/>
  <c r="N1423" i="92" s="1"/>
  <c r="F1422" i="92"/>
  <c r="L1421" i="92"/>
  <c r="N1421" i="92" s="1"/>
  <c r="F1420" i="92"/>
  <c r="L1420" i="92" s="1"/>
  <c r="N1420" i="92" s="1"/>
  <c r="L1417" i="92"/>
  <c r="N1417" i="92" s="1"/>
  <c r="L1416" i="92"/>
  <c r="N1416" i="92" s="1"/>
  <c r="L1415" i="92"/>
  <c r="N1415" i="92" s="1"/>
  <c r="Q1415" i="92" s="1"/>
  <c r="I1413" i="92"/>
  <c r="I1412" i="92"/>
  <c r="L1409" i="92"/>
  <c r="N1409" i="92" s="1"/>
  <c r="F1408" i="92"/>
  <c r="L1408" i="92" s="1"/>
  <c r="N1408" i="92" s="1"/>
  <c r="L1405" i="92"/>
  <c r="N1405" i="92" s="1"/>
  <c r="F1402" i="92"/>
  <c r="L1402" i="92" s="1"/>
  <c r="N1402" i="92" s="1"/>
  <c r="F1399" i="92"/>
  <c r="L1399" i="92" s="1"/>
  <c r="N1399" i="92" s="1"/>
  <c r="L1401" i="92"/>
  <c r="N1401" i="92" s="1"/>
  <c r="L1385" i="92"/>
  <c r="N1385" i="92" s="1"/>
  <c r="L1386" i="92"/>
  <c r="N1386" i="92" s="1"/>
  <c r="L1387" i="92"/>
  <c r="N1387" i="92" s="1"/>
  <c r="L1388" i="92"/>
  <c r="N1388" i="92" s="1"/>
  <c r="Q1388" i="92" s="1"/>
  <c r="L1389" i="92"/>
  <c r="N1389" i="92" s="1"/>
  <c r="L1390" i="92"/>
  <c r="N1390" i="92" s="1"/>
  <c r="L1391" i="92"/>
  <c r="N1391" i="92" s="1"/>
  <c r="L1392" i="92"/>
  <c r="N1392" i="92" s="1"/>
  <c r="L1393" i="92"/>
  <c r="N1393" i="92" s="1"/>
  <c r="L1394" i="92"/>
  <c r="N1394" i="92" s="1"/>
  <c r="L1395" i="92"/>
  <c r="N1395" i="92" s="1"/>
  <c r="L1396" i="92"/>
  <c r="N1396" i="92" s="1"/>
  <c r="L1397" i="92"/>
  <c r="N1397" i="92" s="1"/>
  <c r="L1398" i="92"/>
  <c r="N1398" i="92" s="1"/>
  <c r="F1406" i="92"/>
  <c r="L1406" i="92" s="1"/>
  <c r="N1406" i="92" s="1"/>
  <c r="L1407" i="92"/>
  <c r="N1407" i="92" s="1"/>
  <c r="L1367" i="92"/>
  <c r="N1367" i="92" s="1"/>
  <c r="L1368" i="92"/>
  <c r="N1368" i="92" s="1"/>
  <c r="L1369" i="92"/>
  <c r="N1369" i="92" s="1"/>
  <c r="L1370" i="92"/>
  <c r="N1370" i="92" s="1"/>
  <c r="L1371" i="92"/>
  <c r="N1371" i="92" s="1"/>
  <c r="L1372" i="92"/>
  <c r="N1372" i="92" s="1"/>
  <c r="L1373" i="92"/>
  <c r="N1373" i="92" s="1"/>
  <c r="L1366" i="92"/>
  <c r="N1366" i="92" s="1"/>
  <c r="I1373" i="92"/>
  <c r="K1373" i="92" s="1"/>
  <c r="I1372" i="92"/>
  <c r="K1372" i="92" s="1"/>
  <c r="I1371" i="92"/>
  <c r="K1371" i="92" s="1"/>
  <c r="I1370" i="92"/>
  <c r="K1370" i="92" s="1"/>
  <c r="F1404" i="92"/>
  <c r="L1404" i="92" s="1"/>
  <c r="L1403" i="92"/>
  <c r="N1403" i="92" s="1"/>
  <c r="L1400" i="92"/>
  <c r="N1400" i="92" s="1"/>
  <c r="L1384" i="92"/>
  <c r="N1384" i="92" s="1"/>
  <c r="L1383" i="92"/>
  <c r="N1383" i="92" s="1"/>
  <c r="L1382" i="92"/>
  <c r="N1382" i="92" s="1"/>
  <c r="L1381" i="92"/>
  <c r="N1381" i="92" s="1"/>
  <c r="L1380" i="92"/>
  <c r="N1380" i="92" s="1"/>
  <c r="L1379" i="92"/>
  <c r="N1379" i="92" s="1"/>
  <c r="L1378" i="92"/>
  <c r="N1378" i="92" s="1"/>
  <c r="L1377" i="92"/>
  <c r="N1377" i="92" s="1"/>
  <c r="L1376" i="92"/>
  <c r="N1376" i="92" s="1"/>
  <c r="R1376" i="92" s="1"/>
  <c r="L1375" i="92"/>
  <c r="N1375" i="92" s="1"/>
  <c r="L1374" i="92"/>
  <c r="N1374" i="92" s="1"/>
  <c r="I1369" i="92"/>
  <c r="K1369" i="92" s="1"/>
  <c r="I1368" i="92"/>
  <c r="K1368" i="92" s="1"/>
  <c r="I1367" i="92"/>
  <c r="K1367" i="92" s="1"/>
  <c r="I1366" i="92"/>
  <c r="K1366" i="92" s="1"/>
  <c r="L1349" i="92"/>
  <c r="N1349" i="92" s="1"/>
  <c r="F1348" i="92"/>
  <c r="F1350" i="92"/>
  <c r="L1350" i="92" s="1"/>
  <c r="N1350" i="92" s="1"/>
  <c r="L1351" i="92"/>
  <c r="N1351" i="92" s="1"/>
  <c r="L1318" i="92"/>
  <c r="N1318" i="92" s="1"/>
  <c r="L1347" i="92"/>
  <c r="N1347" i="92" s="1"/>
  <c r="L1344" i="92"/>
  <c r="N1344" i="92" s="1"/>
  <c r="L1345" i="92"/>
  <c r="N1345" i="92" s="1"/>
  <c r="L1346" i="92"/>
  <c r="N1346" i="92" s="1"/>
  <c r="L1353" i="92"/>
  <c r="N1353" i="92" s="1"/>
  <c r="K1333" i="92"/>
  <c r="K1332" i="92"/>
  <c r="L1333" i="92"/>
  <c r="N1333" i="92" s="1"/>
  <c r="L1295" i="92"/>
  <c r="L1296" i="92"/>
  <c r="N1296" i="92" s="1"/>
  <c r="L1297" i="92"/>
  <c r="N1297" i="92" s="1"/>
  <c r="L1298" i="92"/>
  <c r="N1298" i="92" s="1"/>
  <c r="L1329" i="92"/>
  <c r="N1329" i="92" s="1"/>
  <c r="L1330" i="92"/>
  <c r="L1331" i="92"/>
  <c r="N1331" i="92" s="1"/>
  <c r="L1332" i="92"/>
  <c r="N1332" i="92" s="1"/>
  <c r="L1328" i="92"/>
  <c r="N1328" i="92" s="1"/>
  <c r="I1330" i="92"/>
  <c r="I1331" i="92"/>
  <c r="I1329" i="92"/>
  <c r="L1205" i="92"/>
  <c r="N1205" i="92" s="1"/>
  <c r="R1205" i="92" s="1"/>
  <c r="F1251" i="92"/>
  <c r="L1251" i="92" s="1"/>
  <c r="N1251" i="92" s="1"/>
  <c r="R1251" i="92" s="1"/>
  <c r="F1281" i="92"/>
  <c r="L1281" i="92" s="1"/>
  <c r="N1281" i="92" s="1"/>
  <c r="Q1281" i="92" s="1"/>
  <c r="L1315" i="92"/>
  <c r="N1315" i="92" s="1"/>
  <c r="F1356" i="92"/>
  <c r="L1356" i="92" s="1"/>
  <c r="N1356" i="92" s="1"/>
  <c r="L1293" i="92"/>
  <c r="N1293" i="92" s="1"/>
  <c r="K1363" i="92"/>
  <c r="L1363" i="92" s="1"/>
  <c r="N1363" i="92" s="1"/>
  <c r="F1362" i="92"/>
  <c r="K1362" i="92" s="1"/>
  <c r="L1362" i="92" s="1"/>
  <c r="N1362" i="92" s="1"/>
  <c r="K1360" i="92"/>
  <c r="L1360" i="92" s="1"/>
  <c r="N1360" i="92" s="1"/>
  <c r="F1359" i="92"/>
  <c r="K1359" i="92" s="1"/>
  <c r="L1359" i="92" s="1"/>
  <c r="N1359" i="92" s="1"/>
  <c r="L1357" i="92"/>
  <c r="N1357" i="92" s="1"/>
  <c r="L1355" i="92"/>
  <c r="N1355" i="92" s="1"/>
  <c r="F1354" i="92"/>
  <c r="F1352" i="92"/>
  <c r="L1352" i="92" s="1"/>
  <c r="N1352" i="92" s="1"/>
  <c r="L1343" i="92"/>
  <c r="N1343" i="92" s="1"/>
  <c r="L1342" i="92"/>
  <c r="N1342" i="92" s="1"/>
  <c r="L1341" i="92"/>
  <c r="N1341" i="92" s="1"/>
  <c r="Q1341" i="92" s="1"/>
  <c r="L1340" i="92"/>
  <c r="N1340" i="92" s="1"/>
  <c r="L1339" i="92"/>
  <c r="N1339" i="92" s="1"/>
  <c r="L1338" i="92"/>
  <c r="N1338" i="92" s="1"/>
  <c r="L1337" i="92"/>
  <c r="N1337" i="92" s="1"/>
  <c r="L1336" i="92"/>
  <c r="N1336" i="92" s="1"/>
  <c r="L1335" i="92"/>
  <c r="N1335" i="92" s="1"/>
  <c r="L1334" i="92"/>
  <c r="N1334" i="92" s="1"/>
  <c r="K1331" i="92"/>
  <c r="K1330" i="92"/>
  <c r="K1329" i="92"/>
  <c r="I1328" i="92"/>
  <c r="K1328" i="92" s="1"/>
  <c r="L1309" i="92"/>
  <c r="N1309" i="92" s="1"/>
  <c r="L1301" i="92"/>
  <c r="N1301" i="92" s="1"/>
  <c r="L1302" i="92"/>
  <c r="N1302" i="92" s="1"/>
  <c r="L1303" i="92"/>
  <c r="N1303" i="92" s="1"/>
  <c r="L1304" i="92"/>
  <c r="N1304" i="92" s="1"/>
  <c r="Q1304" i="92" s="1"/>
  <c r="L1305" i="92"/>
  <c r="N1305" i="92" s="1"/>
  <c r="L1306" i="92"/>
  <c r="N1306" i="92" s="1"/>
  <c r="K1298" i="92"/>
  <c r="K1297" i="92"/>
  <c r="K1296" i="92"/>
  <c r="K1295" i="92"/>
  <c r="K1264" i="92"/>
  <c r="K1323" i="92"/>
  <c r="L1323" i="92" s="1"/>
  <c r="N1323" i="92" s="1"/>
  <c r="F1322" i="92"/>
  <c r="K1322" i="92" s="1"/>
  <c r="L1322" i="92" s="1"/>
  <c r="N1322" i="92" s="1"/>
  <c r="K1320" i="92"/>
  <c r="L1320" i="92" s="1"/>
  <c r="N1320" i="92" s="1"/>
  <c r="F1319" i="92"/>
  <c r="K1319" i="92" s="1"/>
  <c r="L1319" i="92" s="1"/>
  <c r="N1319" i="92" s="1"/>
  <c r="L1317" i="92"/>
  <c r="N1317" i="92" s="1"/>
  <c r="L1316" i="92"/>
  <c r="N1316" i="92" s="1"/>
  <c r="L1314" i="92"/>
  <c r="N1314" i="92" s="1"/>
  <c r="F1313" i="92"/>
  <c r="L1312" i="92"/>
  <c r="N1312" i="92" s="1"/>
  <c r="L1310" i="92"/>
  <c r="N1310" i="92" s="1"/>
  <c r="L1308" i="92"/>
  <c r="N1308" i="92" s="1"/>
  <c r="L1307" i="92"/>
  <c r="N1307" i="92" s="1"/>
  <c r="L1300" i="92"/>
  <c r="N1300" i="92" s="1"/>
  <c r="L1299" i="92"/>
  <c r="N1299" i="92" s="1"/>
  <c r="L1294" i="92"/>
  <c r="N1294" i="92" s="1"/>
  <c r="K1294" i="92"/>
  <c r="I1294" i="92"/>
  <c r="I1293" i="92"/>
  <c r="K1293" i="92" s="1"/>
  <c r="L1278" i="92"/>
  <c r="N1278" i="92" s="1"/>
  <c r="Q1278" i="92" s="1"/>
  <c r="F1277" i="92"/>
  <c r="L1277" i="92" s="1"/>
  <c r="N1277" i="92" s="1"/>
  <c r="R1277" i="92" s="1"/>
  <c r="K1265" i="92"/>
  <c r="L1265" i="92" s="1"/>
  <c r="N1265" i="92" s="1"/>
  <c r="Q1265" i="92" s="1"/>
  <c r="L1019" i="92"/>
  <c r="K1022" i="92"/>
  <c r="K1021" i="92"/>
  <c r="L1036" i="92"/>
  <c r="N1036" i="92" s="1"/>
  <c r="Q1036" i="92" s="1"/>
  <c r="L1062" i="92"/>
  <c r="L1059" i="92"/>
  <c r="K1061" i="92"/>
  <c r="I1095" i="92"/>
  <c r="I1094" i="92"/>
  <c r="K1094" i="92" s="1"/>
  <c r="K1097" i="92"/>
  <c r="K1096" i="92"/>
  <c r="I1139" i="92"/>
  <c r="K1139" i="92" s="1"/>
  <c r="I1140" i="92"/>
  <c r="K1140" i="92" s="1"/>
  <c r="I1141" i="92"/>
  <c r="K1141" i="92" s="1"/>
  <c r="I1138" i="92"/>
  <c r="K1138" i="92" s="1"/>
  <c r="K1144" i="92"/>
  <c r="K1143" i="92"/>
  <c r="K1142" i="92"/>
  <c r="L1179" i="92"/>
  <c r="K1179" i="92"/>
  <c r="K1194" i="92"/>
  <c r="K1217" i="92"/>
  <c r="K1216" i="92" s="1"/>
  <c r="N1216" i="92" s="1"/>
  <c r="Q1216" i="92" s="1"/>
  <c r="K1233" i="92"/>
  <c r="L1233" i="92" s="1"/>
  <c r="N1233" i="92" s="1"/>
  <c r="R1233" i="92" s="1"/>
  <c r="L1232" i="92"/>
  <c r="N1232" i="92" s="1"/>
  <c r="Q1232" i="92" s="1"/>
  <c r="K1288" i="92"/>
  <c r="L1288" i="92" s="1"/>
  <c r="N1288" i="92" s="1"/>
  <c r="Q1288" i="92" s="1"/>
  <c r="F1287" i="92"/>
  <c r="K1287" i="92" s="1"/>
  <c r="L1287" i="92" s="1"/>
  <c r="N1287" i="92" s="1"/>
  <c r="K1285" i="92"/>
  <c r="L1285" i="92" s="1"/>
  <c r="N1285" i="92" s="1"/>
  <c r="Q1285" i="92" s="1"/>
  <c r="F1284" i="92"/>
  <c r="K1284" i="92" s="1"/>
  <c r="L1284" i="92" s="1"/>
  <c r="N1284" i="92" s="1"/>
  <c r="L1283" i="92"/>
  <c r="N1283" i="92" s="1"/>
  <c r="Q1283" i="92" s="1"/>
  <c r="L1282" i="92"/>
  <c r="N1282" i="92" s="1"/>
  <c r="Q1282" i="92" s="1"/>
  <c r="L1280" i="92"/>
  <c r="N1280" i="92" s="1"/>
  <c r="Q1280" i="92" s="1"/>
  <c r="F1279" i="92"/>
  <c r="L1276" i="92"/>
  <c r="N1276" i="92" s="1"/>
  <c r="R1276" i="92" s="1"/>
  <c r="L1273" i="92"/>
  <c r="N1273" i="92" s="1"/>
  <c r="Q1273" i="92" s="1"/>
  <c r="L1272" i="92"/>
  <c r="N1272" i="92" s="1"/>
  <c r="Q1272" i="92" s="1"/>
  <c r="L1271" i="92"/>
  <c r="N1271" i="92" s="1"/>
  <c r="Q1271" i="92" s="1"/>
  <c r="L1270" i="92"/>
  <c r="N1270" i="92" s="1"/>
  <c r="Q1270" i="92" s="1"/>
  <c r="L1269" i="92"/>
  <c r="N1269" i="92" s="1"/>
  <c r="R1269" i="92" s="1"/>
  <c r="L1268" i="92"/>
  <c r="N1268" i="92" s="1"/>
  <c r="L1267" i="92"/>
  <c r="N1267" i="92" s="1"/>
  <c r="Q1267" i="92" s="1"/>
  <c r="L1266" i="92"/>
  <c r="N1266" i="92" s="1"/>
  <c r="R1266" i="92" s="1"/>
  <c r="I1265" i="92"/>
  <c r="L1264" i="92"/>
  <c r="N1264" i="92" s="1"/>
  <c r="Q1264" i="92" s="1"/>
  <c r="I1264" i="92"/>
  <c r="L1263" i="92"/>
  <c r="N1263" i="92" s="1"/>
  <c r="Q1263" i="92" s="1"/>
  <c r="I1263" i="92"/>
  <c r="K1263" i="92" s="1"/>
  <c r="L1235" i="92"/>
  <c r="N1235" i="92" s="1"/>
  <c r="Q1235" i="92" s="1"/>
  <c r="L1236" i="92"/>
  <c r="N1236" i="92" s="1"/>
  <c r="Q1236" i="92" s="1"/>
  <c r="L1237" i="92"/>
  <c r="N1237" i="92" s="1"/>
  <c r="Q1237" i="92" s="1"/>
  <c r="L1238" i="92"/>
  <c r="N1238" i="92" s="1"/>
  <c r="Q1238" i="92" s="1"/>
  <c r="L1239" i="92"/>
  <c r="N1239" i="92" s="1"/>
  <c r="L1240" i="92"/>
  <c r="N1240" i="92" s="1"/>
  <c r="Q1240" i="92" s="1"/>
  <c r="L1241" i="92"/>
  <c r="N1241" i="92" s="1"/>
  <c r="R1241" i="92" s="1"/>
  <c r="L1242" i="92"/>
  <c r="N1242" i="92" s="1"/>
  <c r="Q1242" i="92" s="1"/>
  <c r="L1243" i="92"/>
  <c r="N1243" i="92" s="1"/>
  <c r="Q1243" i="92" s="1"/>
  <c r="I1233" i="92"/>
  <c r="K1260" i="92"/>
  <c r="L1260" i="92" s="1"/>
  <c r="N1260" i="92" s="1"/>
  <c r="Q1260" i="92" s="1"/>
  <c r="F1259" i="92"/>
  <c r="K1259" i="92" s="1"/>
  <c r="L1259" i="92" s="1"/>
  <c r="N1259" i="92" s="1"/>
  <c r="K1255" i="92"/>
  <c r="L1255" i="92" s="1"/>
  <c r="N1255" i="92" s="1"/>
  <c r="Q1255" i="92" s="1"/>
  <c r="F1254" i="92"/>
  <c r="K1254" i="92" s="1"/>
  <c r="L1254" i="92" s="1"/>
  <c r="N1254" i="92" s="1"/>
  <c r="Q1254" i="92" s="1"/>
  <c r="L1253" i="92"/>
  <c r="N1253" i="92" s="1"/>
  <c r="Q1253" i="92" s="1"/>
  <c r="L1252" i="92"/>
  <c r="N1252" i="92" s="1"/>
  <c r="Q1252" i="92" s="1"/>
  <c r="L1250" i="92"/>
  <c r="N1250" i="92" s="1"/>
  <c r="Q1250" i="92" s="1"/>
  <c r="F1249" i="92"/>
  <c r="L1248" i="92"/>
  <c r="N1248" i="92" s="1"/>
  <c r="Q1248" i="92" s="1"/>
  <c r="L1246" i="92"/>
  <c r="N1246" i="92" s="1"/>
  <c r="Q1246" i="92" s="1"/>
  <c r="L1245" i="92"/>
  <c r="N1245" i="92" s="1"/>
  <c r="Q1245" i="92" s="1"/>
  <c r="L1244" i="92"/>
  <c r="N1244" i="92" s="1"/>
  <c r="Q1244" i="92" s="1"/>
  <c r="L1234" i="92"/>
  <c r="N1234" i="92" s="1"/>
  <c r="Q1234" i="92" s="1"/>
  <c r="I1232" i="92"/>
  <c r="K1232" i="92" s="1"/>
  <c r="L1231" i="92"/>
  <c r="N1231" i="92" s="1"/>
  <c r="Q1231" i="92" s="1"/>
  <c r="I1231" i="92"/>
  <c r="K1231" i="92" s="1"/>
  <c r="K1225" i="92"/>
  <c r="L1225" i="92" s="1"/>
  <c r="N1225" i="92" s="1"/>
  <c r="Q1225" i="92" s="1"/>
  <c r="F1224" i="92"/>
  <c r="K1224" i="92" s="1"/>
  <c r="L1224" i="92" s="1"/>
  <c r="N1224" i="92" s="1"/>
  <c r="Q1224" i="92" s="1"/>
  <c r="L1223" i="92"/>
  <c r="N1223" i="92" s="1"/>
  <c r="R1223" i="92" s="1"/>
  <c r="F1222" i="92"/>
  <c r="L1221" i="92"/>
  <c r="N1221" i="92" s="1"/>
  <c r="R1221" i="92" s="1"/>
  <c r="F1220" i="92"/>
  <c r="L1220" i="92" s="1"/>
  <c r="N1220" i="92" s="1"/>
  <c r="Q1220" i="92" s="1"/>
  <c r="L1219" i="92"/>
  <c r="N1219" i="92" s="1"/>
  <c r="Q1219" i="92" s="1"/>
  <c r="F1218" i="92"/>
  <c r="L1218" i="92" s="1"/>
  <c r="N1218" i="92" s="1"/>
  <c r="Q1218" i="92" s="1"/>
  <c r="L1217" i="92"/>
  <c r="K1212" i="92"/>
  <c r="L1212" i="92" s="1"/>
  <c r="N1212" i="92" s="1"/>
  <c r="Q1212" i="92" s="1"/>
  <c r="F1211" i="92"/>
  <c r="K1211" i="92" s="1"/>
  <c r="L1211" i="92" s="1"/>
  <c r="N1211" i="92" s="1"/>
  <c r="K1209" i="92"/>
  <c r="L1209" i="92" s="1"/>
  <c r="N1209" i="92" s="1"/>
  <c r="Q1209" i="92" s="1"/>
  <c r="F1208" i="92"/>
  <c r="K1208" i="92" s="1"/>
  <c r="L1208" i="92" s="1"/>
  <c r="N1208" i="92" s="1"/>
  <c r="Q1208" i="92" s="1"/>
  <c r="L1207" i="92"/>
  <c r="N1207" i="92" s="1"/>
  <c r="Q1207" i="92" s="1"/>
  <c r="L1206" i="92"/>
  <c r="N1206" i="92" s="1"/>
  <c r="Q1206" i="92" s="1"/>
  <c r="L1204" i="92"/>
  <c r="N1204" i="92" s="1"/>
  <c r="Q1204" i="92" s="1"/>
  <c r="F1203" i="92"/>
  <c r="L1202" i="92"/>
  <c r="N1202" i="92" s="1"/>
  <c r="Q1202" i="92" s="1"/>
  <c r="L1200" i="92"/>
  <c r="N1200" i="92" s="1"/>
  <c r="Q1200" i="92" s="1"/>
  <c r="L1199" i="92"/>
  <c r="N1199" i="92" s="1"/>
  <c r="Q1199" i="92" s="1"/>
  <c r="L1198" i="92"/>
  <c r="N1198" i="92" s="1"/>
  <c r="Q1198" i="92" s="1"/>
  <c r="L1197" i="92"/>
  <c r="N1197" i="92" s="1"/>
  <c r="L1196" i="92"/>
  <c r="N1196" i="92" s="1"/>
  <c r="Q1196" i="92" s="1"/>
  <c r="L1195" i="92"/>
  <c r="N1195" i="92" s="1"/>
  <c r="Q1195" i="92" s="1"/>
  <c r="L1194" i="92"/>
  <c r="N1194" i="92" s="1"/>
  <c r="Q1194" i="92" s="1"/>
  <c r="I1194" i="92"/>
  <c r="L1193" i="92"/>
  <c r="N1193" i="92" s="1"/>
  <c r="Q1193" i="92" s="1"/>
  <c r="I1193" i="92"/>
  <c r="K1193" i="92" s="1"/>
  <c r="L1183" i="92"/>
  <c r="N1183" i="92" s="1"/>
  <c r="Q1183" i="92" s="1"/>
  <c r="L1185" i="92"/>
  <c r="N1185" i="92" s="1"/>
  <c r="Q1185" i="92" s="1"/>
  <c r="K1187" i="92"/>
  <c r="L1187" i="92" s="1"/>
  <c r="N1187" i="92" s="1"/>
  <c r="Q1187" i="92" s="1"/>
  <c r="F1186" i="92"/>
  <c r="K1186" i="92" s="1"/>
  <c r="L1186" i="92" s="1"/>
  <c r="N1186" i="92" s="1"/>
  <c r="F1184" i="92"/>
  <c r="F1182" i="92"/>
  <c r="L1182" i="92" s="1"/>
  <c r="N1182" i="92" s="1"/>
  <c r="Q1182" i="92" s="1"/>
  <c r="L1181" i="92"/>
  <c r="N1181" i="92" s="1"/>
  <c r="Q1181" i="92" s="1"/>
  <c r="F1180" i="92"/>
  <c r="L1180" i="92" s="1"/>
  <c r="N1180" i="92" s="1"/>
  <c r="L1149" i="92"/>
  <c r="N1149" i="92" s="1"/>
  <c r="R1149" i="92" s="1"/>
  <c r="L1150" i="92"/>
  <c r="N1150" i="92" s="1"/>
  <c r="Q1150" i="92" s="1"/>
  <c r="L1151" i="92"/>
  <c r="N1151" i="92" s="1"/>
  <c r="R1151" i="92" s="1"/>
  <c r="L1152" i="92"/>
  <c r="N1152" i="92" s="1"/>
  <c r="Q1152" i="92" s="1"/>
  <c r="L1153" i="92"/>
  <c r="N1153" i="92" s="1"/>
  <c r="Q1153" i="92" s="1"/>
  <c r="L1154" i="92"/>
  <c r="N1154" i="92" s="1"/>
  <c r="R1154" i="92" s="1"/>
  <c r="L1155" i="92"/>
  <c r="N1155" i="92" s="1"/>
  <c r="Q1155" i="92" s="1"/>
  <c r="L1156" i="92"/>
  <c r="N1156" i="92" s="1"/>
  <c r="L1157" i="92"/>
  <c r="N1157" i="92" s="1"/>
  <c r="Q1157" i="92" s="1"/>
  <c r="L1158" i="92"/>
  <c r="N1158" i="92" s="1"/>
  <c r="R1158" i="92" s="1"/>
  <c r="L1159" i="92"/>
  <c r="N1159" i="92" s="1"/>
  <c r="Q1159" i="92" s="1"/>
  <c r="L1160" i="92"/>
  <c r="N1160" i="92" s="1"/>
  <c r="R1160" i="92" s="1"/>
  <c r="L1161" i="92"/>
  <c r="N1161" i="92" s="1"/>
  <c r="Q1161" i="92" s="1"/>
  <c r="L1162" i="92"/>
  <c r="N1162" i="92" s="1"/>
  <c r="Q1162" i="92" s="1"/>
  <c r="L1164" i="92"/>
  <c r="N1164" i="92" s="1"/>
  <c r="R1164" i="92" s="1"/>
  <c r="F1163" i="92"/>
  <c r="L1142" i="92"/>
  <c r="N1142" i="92" s="1"/>
  <c r="Q1142" i="92" s="1"/>
  <c r="L1143" i="92"/>
  <c r="N1143" i="92" s="1"/>
  <c r="R1143" i="92" s="1"/>
  <c r="L1144" i="92"/>
  <c r="N1144" i="92" s="1"/>
  <c r="Q1144" i="92" s="1"/>
  <c r="K1172" i="92"/>
  <c r="L1172" i="92" s="1"/>
  <c r="N1172" i="92" s="1"/>
  <c r="F1171" i="92"/>
  <c r="K1171" i="92" s="1"/>
  <c r="L1171" i="92" s="1"/>
  <c r="N1171" i="92" s="1"/>
  <c r="Q1171" i="92" s="1"/>
  <c r="K1169" i="92"/>
  <c r="L1169" i="92" s="1"/>
  <c r="N1169" i="92" s="1"/>
  <c r="Q1169" i="92" s="1"/>
  <c r="F1168" i="92"/>
  <c r="K1168" i="92" s="1"/>
  <c r="L1168" i="92" s="1"/>
  <c r="N1168" i="92" s="1"/>
  <c r="Q1168" i="92" s="1"/>
  <c r="L1167" i="92"/>
  <c r="N1167" i="92" s="1"/>
  <c r="Q1167" i="92" s="1"/>
  <c r="L1166" i="92"/>
  <c r="N1166" i="92" s="1"/>
  <c r="R1166" i="92" s="1"/>
  <c r="F1165" i="92"/>
  <c r="L1165" i="92" s="1"/>
  <c r="N1165" i="92" s="1"/>
  <c r="Q1165" i="92" s="1"/>
  <c r="L1148" i="92"/>
  <c r="N1148" i="92" s="1"/>
  <c r="Q1148" i="92" s="1"/>
  <c r="L1147" i="92"/>
  <c r="N1147" i="92" s="1"/>
  <c r="R1147" i="92" s="1"/>
  <c r="L1146" i="92"/>
  <c r="N1146" i="92" s="1"/>
  <c r="Q1146" i="92" s="1"/>
  <c r="L1145" i="92"/>
  <c r="N1145" i="92" s="1"/>
  <c r="R1145" i="92" s="1"/>
  <c r="L1141" i="92"/>
  <c r="N1141" i="92" s="1"/>
  <c r="R1141" i="92" s="1"/>
  <c r="L1140" i="92"/>
  <c r="N1140" i="92" s="1"/>
  <c r="Q1140" i="92" s="1"/>
  <c r="L1139" i="92"/>
  <c r="N1139" i="92" s="1"/>
  <c r="Q1139" i="92" s="1"/>
  <c r="L1138" i="92"/>
  <c r="N1138" i="92" s="1"/>
  <c r="Q1138" i="92" s="1"/>
  <c r="N1126" i="92"/>
  <c r="R1126" i="92" s="1"/>
  <c r="F1125" i="92"/>
  <c r="L1125" i="92" s="1"/>
  <c r="N1125" i="92" s="1"/>
  <c r="Q1125" i="92" s="1"/>
  <c r="L1124" i="92"/>
  <c r="K1124" i="92"/>
  <c r="K1123" i="92" s="1"/>
  <c r="N1123" i="92" s="1"/>
  <c r="R1123" i="92" s="1"/>
  <c r="K1132" i="92"/>
  <c r="Q1132" i="92" s="1"/>
  <c r="F1131" i="92"/>
  <c r="Q1128" i="92"/>
  <c r="F1127" i="92"/>
  <c r="Q1130" i="92"/>
  <c r="F1129" i="92"/>
  <c r="L1129" i="92" s="1"/>
  <c r="N1129" i="92" s="1"/>
  <c r="Q1129" i="92" s="1"/>
  <c r="Q1705" i="92" l="1"/>
  <c r="R1704" i="92"/>
  <c r="N1704" i="92"/>
  <c r="L1745" i="92"/>
  <c r="N1745" i="92" s="1"/>
  <c r="K1519" i="92"/>
  <c r="N1519" i="92" s="1"/>
  <c r="L1348" i="92"/>
  <c r="N1348" i="92" s="1"/>
  <c r="K1178" i="92"/>
  <c r="N1178" i="92" s="1"/>
  <c r="K1131" i="92"/>
  <c r="L1131" i="92"/>
  <c r="N1131" i="92" s="1"/>
  <c r="R1131" i="92" s="1"/>
  <c r="L1127" i="92"/>
  <c r="N1127" i="92" s="1"/>
  <c r="Q1127" i="92" s="1"/>
  <c r="R1129" i="92"/>
  <c r="S1129" i="92" s="1"/>
  <c r="K1601" i="92"/>
  <c r="N1601" i="92" s="1"/>
  <c r="N1752" i="92"/>
  <c r="R1752" i="92" s="1"/>
  <c r="N1747" i="92"/>
  <c r="R1747" i="92" s="1"/>
  <c r="K1736" i="92"/>
  <c r="N1736" i="92" s="1"/>
  <c r="K1661" i="92"/>
  <c r="N1661" i="92" s="1"/>
  <c r="K1555" i="92"/>
  <c r="N1555" i="92" s="1"/>
  <c r="K1576" i="92"/>
  <c r="N1576" i="92" s="1"/>
  <c r="L1690" i="92"/>
  <c r="N1690" i="92" s="1"/>
  <c r="N1556" i="92"/>
  <c r="R1556" i="92" s="1"/>
  <c r="K1537" i="92"/>
  <c r="N1537" i="92" s="1"/>
  <c r="K1292" i="92"/>
  <c r="N1292" i="92" s="1"/>
  <c r="K1411" i="92"/>
  <c r="N1411" i="92" s="1"/>
  <c r="K1428" i="92"/>
  <c r="N1428" i="92" s="1"/>
  <c r="L1422" i="92"/>
  <c r="N1422" i="92" s="1"/>
  <c r="K1327" i="92"/>
  <c r="N1327" i="92" s="1"/>
  <c r="K589" i="92"/>
  <c r="L170" i="92"/>
  <c r="N170" i="92" s="1"/>
  <c r="K1365" i="92"/>
  <c r="N1365" i="92" s="1"/>
  <c r="K1262" i="92"/>
  <c r="N1262" i="92" s="1"/>
  <c r="K1230" i="92"/>
  <c r="N1230" i="92" s="1"/>
  <c r="K1192" i="92"/>
  <c r="N1192" i="92" s="1"/>
  <c r="K1457" i="92"/>
  <c r="N1457" i="92" s="1"/>
  <c r="K1635" i="92"/>
  <c r="N1635" i="92" s="1"/>
  <c r="K1486" i="92"/>
  <c r="N1486" i="92" s="1"/>
  <c r="K1694" i="92"/>
  <c r="N1694" i="92" s="1"/>
  <c r="K1137" i="92"/>
  <c r="N1137" i="92" s="1"/>
  <c r="N1684" i="92"/>
  <c r="Q1684" i="92" s="1"/>
  <c r="N1741" i="92"/>
  <c r="Q1741" i="92" s="1"/>
  <c r="R1284" i="92"/>
  <c r="S1750" i="92"/>
  <c r="R1572" i="92"/>
  <c r="R1723" i="92"/>
  <c r="S1723" i="92" s="1"/>
  <c r="S1705" i="92"/>
  <c r="R1656" i="92"/>
  <c r="S1656" i="92" s="1"/>
  <c r="R1607" i="92"/>
  <c r="S1607" i="92" s="1"/>
  <c r="R1415" i="92"/>
  <c r="S1415" i="92" s="1"/>
  <c r="S1354" i="92"/>
  <c r="R1578" i="92"/>
  <c r="S1578" i="92" s="1"/>
  <c r="R1186" i="92"/>
  <c r="Q1681" i="92"/>
  <c r="S1681" i="92" s="1"/>
  <c r="Q1650" i="92"/>
  <c r="S1650" i="92" s="1"/>
  <c r="R1626" i="92"/>
  <c r="S1626" i="92" s="1"/>
  <c r="Q1444" i="92"/>
  <c r="S1444" i="92" s="1"/>
  <c r="Q1643" i="92"/>
  <c r="S1643" i="92" s="1"/>
  <c r="Q1561" i="92"/>
  <c r="S1561" i="92" s="1"/>
  <c r="R1259" i="92"/>
  <c r="R1691" i="92"/>
  <c r="S1691" i="92" s="1"/>
  <c r="Q1674" i="92"/>
  <c r="S1674" i="92" s="1"/>
  <c r="R1596" i="92"/>
  <c r="S1596" i="92" s="1"/>
  <c r="R1530" i="92"/>
  <c r="S1530" i="92" s="1"/>
  <c r="R1467" i="92"/>
  <c r="S1467" i="92" s="1"/>
  <c r="R1211" i="92"/>
  <c r="R1754" i="92"/>
  <c r="S1754" i="92" s="1"/>
  <c r="R1748" i="92"/>
  <c r="S1748" i="92" s="1"/>
  <c r="S1731" i="92"/>
  <c r="R1711" i="92"/>
  <c r="S1711" i="92" s="1"/>
  <c r="R1700" i="92"/>
  <c r="S1700" i="92" s="1"/>
  <c r="Q1695" i="92"/>
  <c r="S1695" i="92" s="1"/>
  <c r="R1677" i="92"/>
  <c r="S1677" i="92" s="1"/>
  <c r="Q1669" i="92"/>
  <c r="S1669" i="92" s="1"/>
  <c r="Q1664" i="92"/>
  <c r="S1664" i="92" s="1"/>
  <c r="Q1648" i="92"/>
  <c r="S1648" i="92" s="1"/>
  <c r="R1637" i="92"/>
  <c r="S1637" i="92" s="1"/>
  <c r="R1632" i="92"/>
  <c r="S1632" i="92" s="1"/>
  <c r="R1615" i="92"/>
  <c r="S1615" i="92" s="1"/>
  <c r="Q1589" i="92"/>
  <c r="S1589" i="92" s="1"/>
  <c r="Q1565" i="92"/>
  <c r="S1565" i="92" s="1"/>
  <c r="R1545" i="92"/>
  <c r="S1545" i="92" s="1"/>
  <c r="R1528" i="92"/>
  <c r="S1528" i="92" s="1"/>
  <c r="R1514" i="92"/>
  <c r="S1514" i="92" s="1"/>
  <c r="Q1495" i="92"/>
  <c r="S1495" i="92" s="1"/>
  <c r="R1460" i="92"/>
  <c r="S1460" i="92" s="1"/>
  <c r="R1429" i="92"/>
  <c r="S1429" i="92" s="1"/>
  <c r="R1341" i="92"/>
  <c r="S1341" i="92" s="1"/>
  <c r="S1203" i="92"/>
  <c r="S1042" i="92"/>
  <c r="R1737" i="92"/>
  <c r="S1737" i="92" s="1"/>
  <c r="Q1715" i="92"/>
  <c r="S1715" i="92" s="1"/>
  <c r="R1703" i="92"/>
  <c r="S1703" i="92" s="1"/>
  <c r="R1618" i="92"/>
  <c r="S1618" i="92" s="1"/>
  <c r="R1549" i="92"/>
  <c r="S1549" i="92" s="1"/>
  <c r="R1597" i="92"/>
  <c r="S1597" i="92" s="1"/>
  <c r="R1730" i="92"/>
  <c r="S1730" i="92" s="1"/>
  <c r="Q1721" i="92"/>
  <c r="S1721" i="92" s="1"/>
  <c r="Q1699" i="92"/>
  <c r="S1699" i="92" s="1"/>
  <c r="Q1688" i="92"/>
  <c r="S1688" i="92" s="1"/>
  <c r="Q1683" i="92"/>
  <c r="S1683" i="92" s="1"/>
  <c r="R1667" i="92"/>
  <c r="S1667" i="92" s="1"/>
  <c r="R1662" i="92"/>
  <c r="S1662" i="92" s="1"/>
  <c r="R1658" i="92"/>
  <c r="S1658" i="92" s="1"/>
  <c r="Q1655" i="92"/>
  <c r="S1655" i="92" s="1"/>
  <c r="R1644" i="92"/>
  <c r="S1644" i="92" s="1"/>
  <c r="R1629" i="92"/>
  <c r="S1629" i="92" s="1"/>
  <c r="R1585" i="92"/>
  <c r="S1585" i="92" s="1"/>
  <c r="R1564" i="92"/>
  <c r="S1564" i="92" s="1"/>
  <c r="Q1524" i="92"/>
  <c r="S1524" i="92" s="1"/>
  <c r="Q1490" i="92"/>
  <c r="S1490" i="92" s="1"/>
  <c r="R1479" i="92"/>
  <c r="S1479" i="92" s="1"/>
  <c r="Q1458" i="92"/>
  <c r="S1458" i="92" s="1"/>
  <c r="Q1455" i="92"/>
  <c r="S1455" i="92" s="1"/>
  <c r="S1358" i="92"/>
  <c r="Q403" i="92"/>
  <c r="S403" i="92" s="1"/>
  <c r="R1744" i="92"/>
  <c r="S1744" i="92" s="1"/>
  <c r="Q1709" i="92"/>
  <c r="S1709" i="92" s="1"/>
  <c r="Q1633" i="92"/>
  <c r="S1633" i="92" s="1"/>
  <c r="R1568" i="92"/>
  <c r="S1568" i="92" s="1"/>
  <c r="R1739" i="92"/>
  <c r="S1739" i="92" s="1"/>
  <c r="Q1726" i="92"/>
  <c r="S1726" i="92" s="1"/>
  <c r="Q1718" i="92"/>
  <c r="S1718" i="92" s="1"/>
  <c r="Q1704" i="92"/>
  <c r="S1704" i="92" s="1"/>
  <c r="R1698" i="92"/>
  <c r="S1698" i="92" s="1"/>
  <c r="R1687" i="92"/>
  <c r="S1687" i="92" s="1"/>
  <c r="R1682" i="92"/>
  <c r="S1682" i="92" s="1"/>
  <c r="R1665" i="92"/>
  <c r="S1665" i="92" s="1"/>
  <c r="R1652" i="92"/>
  <c r="S1652" i="92" s="1"/>
  <c r="Q1614" i="92"/>
  <c r="S1614" i="92" s="1"/>
  <c r="Q1582" i="92"/>
  <c r="S1582" i="92" s="1"/>
  <c r="Q1572" i="92"/>
  <c r="Q1550" i="92"/>
  <c r="S1550" i="92" s="1"/>
  <c r="R1509" i="92"/>
  <c r="S1509" i="92" s="1"/>
  <c r="R1472" i="92"/>
  <c r="S1472" i="92" s="1"/>
  <c r="Q1448" i="92"/>
  <c r="S1448" i="92" s="1"/>
  <c r="Q404" i="92"/>
  <c r="S404" i="92" s="1"/>
  <c r="Q402" i="92"/>
  <c r="R402" i="92"/>
  <c r="Q1294" i="92"/>
  <c r="R1294" i="92"/>
  <c r="Q1314" i="92"/>
  <c r="R1314" i="92"/>
  <c r="R1338" i="92"/>
  <c r="Q1338" i="92"/>
  <c r="Q1355" i="92"/>
  <c r="R1355" i="92"/>
  <c r="Q1332" i="92"/>
  <c r="R1332" i="92"/>
  <c r="Q1346" i="92"/>
  <c r="R1346" i="92"/>
  <c r="Q1377" i="92"/>
  <c r="R1377" i="92"/>
  <c r="Q1373" i="92"/>
  <c r="R1373" i="92"/>
  <c r="Q1399" i="92"/>
  <c r="R1399" i="92"/>
  <c r="R1433" i="92"/>
  <c r="Q1433" i="92"/>
  <c r="Q1445" i="92"/>
  <c r="R1445" i="92"/>
  <c r="R1430" i="92"/>
  <c r="Q1430" i="92"/>
  <c r="R1465" i="92"/>
  <c r="Q1465" i="92"/>
  <c r="Q1494" i="92"/>
  <c r="R1494" i="92"/>
  <c r="Q1532" i="92"/>
  <c r="R1532" i="92"/>
  <c r="Q1543" i="92"/>
  <c r="R1543" i="92"/>
  <c r="Q1559" i="92"/>
  <c r="R1559" i="92"/>
  <c r="Q1560" i="92"/>
  <c r="R1560" i="92"/>
  <c r="R1594" i="92"/>
  <c r="Q1594" i="92"/>
  <c r="R1584" i="92"/>
  <c r="Q1584" i="92"/>
  <c r="R1636" i="92"/>
  <c r="Q1636" i="92"/>
  <c r="R1676" i="92"/>
  <c r="Q1676" i="92"/>
  <c r="Q1701" i="92"/>
  <c r="R1701" i="92"/>
  <c r="Q1646" i="92"/>
  <c r="S1646" i="92" s="1"/>
  <c r="Q1180" i="92"/>
  <c r="R1180" i="92"/>
  <c r="Q1299" i="92"/>
  <c r="R1299" i="92"/>
  <c r="Q1322" i="92"/>
  <c r="R1322" i="92"/>
  <c r="Q1305" i="92"/>
  <c r="R1305" i="92"/>
  <c r="Q1339" i="92"/>
  <c r="R1339" i="92"/>
  <c r="Q1331" i="92"/>
  <c r="R1331" i="92"/>
  <c r="Q1351" i="92"/>
  <c r="R1351" i="92"/>
  <c r="Q1374" i="92"/>
  <c r="R1374" i="92"/>
  <c r="Q1382" i="92"/>
  <c r="R1382" i="92"/>
  <c r="R1403" i="92"/>
  <c r="Q1403" i="92"/>
  <c r="Q1372" i="92"/>
  <c r="R1372" i="92"/>
  <c r="Q1398" i="92"/>
  <c r="R1398" i="92"/>
  <c r="Q1390" i="92"/>
  <c r="R1390" i="92"/>
  <c r="Q1402" i="92"/>
  <c r="R1402" i="92"/>
  <c r="R1417" i="92"/>
  <c r="Q1417" i="92"/>
  <c r="Q1412" i="92"/>
  <c r="R1412" i="92"/>
  <c r="Q1431" i="92"/>
  <c r="R1431" i="92"/>
  <c r="Q1438" i="92"/>
  <c r="R1438" i="92"/>
  <c r="Q1442" i="92"/>
  <c r="R1442" i="92"/>
  <c r="Q1449" i="92"/>
  <c r="R1449" i="92"/>
  <c r="Q1459" i="92"/>
  <c r="R1459" i="92"/>
  <c r="Q1470" i="92"/>
  <c r="R1470" i="92"/>
  <c r="R1478" i="92"/>
  <c r="Q1478" i="92"/>
  <c r="Q1487" i="92"/>
  <c r="R1487" i="92"/>
  <c r="R1491" i="92"/>
  <c r="Q1491" i="92"/>
  <c r="Q1512" i="92"/>
  <c r="R1512" i="92"/>
  <c r="Q1504" i="92"/>
  <c r="R1504" i="92"/>
  <c r="Q1500" i="92"/>
  <c r="R1500" i="92"/>
  <c r="Q1520" i="92"/>
  <c r="R1520" i="92"/>
  <c r="Q1526" i="92"/>
  <c r="R1526" i="92"/>
  <c r="R1533" i="92"/>
  <c r="Q1533" i="92"/>
  <c r="Q1540" i="92"/>
  <c r="R1540" i="92"/>
  <c r="Q1552" i="92"/>
  <c r="R1552" i="92"/>
  <c r="R1558" i="92"/>
  <c r="Q1558" i="92"/>
  <c r="Q1571" i="92"/>
  <c r="R1571" i="92"/>
  <c r="R1591" i="92"/>
  <c r="Q1591" i="92"/>
  <c r="R1587" i="92"/>
  <c r="Q1587" i="92"/>
  <c r="R1613" i="92"/>
  <c r="Q1613" i="92"/>
  <c r="Q1628" i="92"/>
  <c r="R1628" i="92"/>
  <c r="R1686" i="92"/>
  <c r="Q1686" i="92"/>
  <c r="R1702" i="92"/>
  <c r="Q1702" i="92"/>
  <c r="R1714" i="92"/>
  <c r="S1714" i="92" s="1"/>
  <c r="Q1679" i="92"/>
  <c r="S1679" i="92" s="1"/>
  <c r="R1639" i="92"/>
  <c r="S1639" i="92" s="1"/>
  <c r="R1732" i="92"/>
  <c r="S1732" i="92" s="1"/>
  <c r="Q1729" i="92"/>
  <c r="S1729" i="92" s="1"/>
  <c r="R1717" i="92"/>
  <c r="S1717" i="92" s="1"/>
  <c r="R1685" i="92"/>
  <c r="S1685" i="92" s="1"/>
  <c r="Q1651" i="92"/>
  <c r="S1651" i="92" s="1"/>
  <c r="R1197" i="92"/>
  <c r="Q1197" i="92"/>
  <c r="R1320" i="92"/>
  <c r="Q1320" i="92"/>
  <c r="Q1306" i="92"/>
  <c r="R1306" i="92"/>
  <c r="Q1334" i="92"/>
  <c r="R1334" i="92"/>
  <c r="R1362" i="92"/>
  <c r="Q1362" i="92"/>
  <c r="Q1298" i="92"/>
  <c r="R1298" i="92"/>
  <c r="R1318" i="92"/>
  <c r="Q1318" i="92"/>
  <c r="Q1400" i="92"/>
  <c r="R1400" i="92"/>
  <c r="Q1406" i="92"/>
  <c r="R1406" i="92"/>
  <c r="Q1391" i="92"/>
  <c r="R1391" i="92"/>
  <c r="Q1409" i="92"/>
  <c r="R1409" i="92"/>
  <c r="Q1414" i="92"/>
  <c r="R1414" i="92"/>
  <c r="Q1441" i="92"/>
  <c r="R1441" i="92"/>
  <c r="Q1450" i="92"/>
  <c r="R1450" i="92"/>
  <c r="R1469" i="92"/>
  <c r="Q1469" i="92"/>
  <c r="Q1477" i="92"/>
  <c r="R1477" i="92"/>
  <c r="Q1511" i="92"/>
  <c r="R1511" i="92"/>
  <c r="Q1505" i="92"/>
  <c r="R1505" i="92"/>
  <c r="Q1497" i="92"/>
  <c r="R1497" i="92"/>
  <c r="R1525" i="92"/>
  <c r="Q1525" i="92"/>
  <c r="R1539" i="92"/>
  <c r="Q1539" i="92"/>
  <c r="Q1547" i="92"/>
  <c r="R1547" i="92"/>
  <c r="Q1557" i="92"/>
  <c r="R1557" i="92"/>
  <c r="Q1566" i="92"/>
  <c r="R1566" i="92"/>
  <c r="Q1579" i="92"/>
  <c r="R1579" i="92"/>
  <c r="R1598" i="92"/>
  <c r="Q1598" i="92"/>
  <c r="R1612" i="92"/>
  <c r="Q1612" i="92"/>
  <c r="R1604" i="92"/>
  <c r="Q1604" i="92"/>
  <c r="R1666" i="92"/>
  <c r="Q1666" i="92"/>
  <c r="Q1707" i="92"/>
  <c r="R1707" i="92"/>
  <c r="Q1742" i="92"/>
  <c r="R1742" i="92"/>
  <c r="R1672" i="92"/>
  <c r="S1672" i="92" s="1"/>
  <c r="R1627" i="92"/>
  <c r="S1627" i="92" s="1"/>
  <c r="Q1172" i="92"/>
  <c r="R1172" i="92"/>
  <c r="R1287" i="92"/>
  <c r="Q1287" i="92"/>
  <c r="R1308" i="92"/>
  <c r="Q1308" i="92"/>
  <c r="Q1342" i="92"/>
  <c r="R1342" i="92"/>
  <c r="Q1315" i="92"/>
  <c r="R1315" i="92"/>
  <c r="Q1333" i="92"/>
  <c r="R1333" i="92"/>
  <c r="Q1349" i="92"/>
  <c r="R1349" i="92"/>
  <c r="Q1381" i="92"/>
  <c r="R1381" i="92"/>
  <c r="R1369" i="92"/>
  <c r="Q1369" i="92"/>
  <c r="Q1395" i="92"/>
  <c r="R1395" i="92"/>
  <c r="R1387" i="92"/>
  <c r="Q1387" i="92"/>
  <c r="Q1416" i="92"/>
  <c r="R1416" i="92"/>
  <c r="R1425" i="92"/>
  <c r="Q1425" i="92"/>
  <c r="R1437" i="92"/>
  <c r="Q1437" i="92"/>
  <c r="Q1454" i="92"/>
  <c r="R1454" i="92"/>
  <c r="Q1473" i="92"/>
  <c r="R1473" i="92"/>
  <c r="Q1481" i="92"/>
  <c r="R1481" i="92"/>
  <c r="R1515" i="92"/>
  <c r="Q1515" i="92"/>
  <c r="R1501" i="92"/>
  <c r="Q1501" i="92"/>
  <c r="Q1551" i="92"/>
  <c r="R1551" i="92"/>
  <c r="Q1570" i="92"/>
  <c r="R1570" i="92"/>
  <c r="Q1590" i="92"/>
  <c r="R1590" i="92"/>
  <c r="R1616" i="92"/>
  <c r="Q1616" i="92"/>
  <c r="Q1608" i="92"/>
  <c r="R1608" i="92"/>
  <c r="R1653" i="92"/>
  <c r="Q1653" i="92"/>
  <c r="Q1642" i="92"/>
  <c r="R1642" i="92"/>
  <c r="Q1680" i="92"/>
  <c r="R1680" i="92"/>
  <c r="R1713" i="92"/>
  <c r="Q1713" i="92"/>
  <c r="R1738" i="92"/>
  <c r="Q1738" i="92"/>
  <c r="R1759" i="92"/>
  <c r="S1759" i="92" s="1"/>
  <c r="Q1716" i="92"/>
  <c r="S1716" i="92" s="1"/>
  <c r="Q1689" i="92"/>
  <c r="S1689" i="92" s="1"/>
  <c r="Q1156" i="92"/>
  <c r="R1156" i="92"/>
  <c r="R1239" i="92"/>
  <c r="Q1239" i="92"/>
  <c r="R1268" i="92"/>
  <c r="Q1268" i="92"/>
  <c r="R1310" i="92"/>
  <c r="Q1310" i="92"/>
  <c r="Q1316" i="92"/>
  <c r="R1316" i="92"/>
  <c r="R1302" i="92"/>
  <c r="Q1302" i="92"/>
  <c r="Q1335" i="92"/>
  <c r="R1335" i="92"/>
  <c r="R1343" i="92"/>
  <c r="Q1343" i="92"/>
  <c r="Q1357" i="92"/>
  <c r="R1357" i="92"/>
  <c r="Q1363" i="92"/>
  <c r="R1363" i="92"/>
  <c r="Q1297" i="92"/>
  <c r="R1297" i="92"/>
  <c r="R1345" i="92"/>
  <c r="Q1345" i="92"/>
  <c r="R1378" i="92"/>
  <c r="Q1378" i="92"/>
  <c r="Q1368" i="92"/>
  <c r="R1368" i="92"/>
  <c r="R1394" i="92"/>
  <c r="Q1394" i="92"/>
  <c r="Q1386" i="92"/>
  <c r="R1386" i="92"/>
  <c r="Q1423" i="92"/>
  <c r="R1423" i="92"/>
  <c r="Q1426" i="92"/>
  <c r="R1426" i="92"/>
  <c r="Q1434" i="92"/>
  <c r="R1434" i="92"/>
  <c r="R1446" i="92"/>
  <c r="Q1446" i="92"/>
  <c r="Q1452" i="92"/>
  <c r="R1452" i="92"/>
  <c r="R1451" i="92"/>
  <c r="Q1451" i="92"/>
  <c r="Q1461" i="92"/>
  <c r="R1461" i="92"/>
  <c r="Q1466" i="92"/>
  <c r="R1466" i="92"/>
  <c r="Q1474" i="92"/>
  <c r="R1474" i="92"/>
  <c r="Q1489" i="92"/>
  <c r="R1489" i="92"/>
  <c r="R1508" i="92"/>
  <c r="Q1508" i="92"/>
  <c r="Q1516" i="92"/>
  <c r="R1516" i="92"/>
  <c r="Q1496" i="92"/>
  <c r="R1496" i="92"/>
  <c r="Q1522" i="92"/>
  <c r="R1522" i="92"/>
  <c r="Q1529" i="92"/>
  <c r="R1529" i="92"/>
  <c r="Q1544" i="92"/>
  <c r="R1544" i="92"/>
  <c r="R1548" i="92"/>
  <c r="Q1548" i="92"/>
  <c r="R1567" i="92"/>
  <c r="Q1567" i="92"/>
  <c r="Q1563" i="92"/>
  <c r="R1563" i="92"/>
  <c r="R1580" i="92"/>
  <c r="Q1580" i="92"/>
  <c r="Q1595" i="92"/>
  <c r="R1595" i="92"/>
  <c r="Q1583" i="92"/>
  <c r="R1583" i="92"/>
  <c r="R1602" i="92"/>
  <c r="Q1602" i="92"/>
  <c r="R1617" i="92"/>
  <c r="Q1617" i="92"/>
  <c r="Q1610" i="92"/>
  <c r="R1610" i="92"/>
  <c r="Q1603" i="92"/>
  <c r="R1603" i="92"/>
  <c r="Q1657" i="92"/>
  <c r="R1657" i="92"/>
  <c r="R1638" i="92"/>
  <c r="Q1638" i="92"/>
  <c r="Q1645" i="92"/>
  <c r="R1645" i="92"/>
  <c r="Q1663" i="92"/>
  <c r="R1663" i="92"/>
  <c r="R1671" i="92"/>
  <c r="Q1671" i="92"/>
  <c r="Q1675" i="92"/>
  <c r="R1675" i="92"/>
  <c r="R1708" i="92"/>
  <c r="Q1708" i="92"/>
  <c r="Q1728" i="92"/>
  <c r="R1728" i="92"/>
  <c r="R1743" i="92"/>
  <c r="Q1743" i="92"/>
  <c r="Q1753" i="92"/>
  <c r="R1753" i="92"/>
  <c r="R1756" i="92"/>
  <c r="Q1756" i="92"/>
  <c r="R1208" i="92"/>
  <c r="S1208" i="92" s="1"/>
  <c r="R1757" i="92"/>
  <c r="S1757" i="92" s="1"/>
  <c r="R1724" i="92"/>
  <c r="S1724" i="92" s="1"/>
  <c r="Q1697" i="92"/>
  <c r="S1697" i="92" s="1"/>
  <c r="R1670" i="92"/>
  <c r="S1670" i="92" s="1"/>
  <c r="R1654" i="92"/>
  <c r="S1654" i="92" s="1"/>
  <c r="R1649" i="92"/>
  <c r="S1649" i="92" s="1"/>
  <c r="Q1641" i="92"/>
  <c r="S1641" i="92" s="1"/>
  <c r="Q1631" i="92"/>
  <c r="S1631" i="92" s="1"/>
  <c r="Q1300" i="92"/>
  <c r="R1300" i="92"/>
  <c r="Q1312" i="92"/>
  <c r="R1312" i="92"/>
  <c r="Q1317" i="92"/>
  <c r="R1317" i="92"/>
  <c r="Q1323" i="92"/>
  <c r="R1323" i="92"/>
  <c r="Q1301" i="92"/>
  <c r="R1301" i="92"/>
  <c r="R1336" i="92"/>
  <c r="Q1336" i="92"/>
  <c r="Q1340" i="92"/>
  <c r="R1340" i="92"/>
  <c r="R1352" i="92"/>
  <c r="Q1352" i="92"/>
  <c r="R1359" i="92"/>
  <c r="Q1359" i="92"/>
  <c r="R1293" i="92"/>
  <c r="Q1293" i="92"/>
  <c r="Q1296" i="92"/>
  <c r="R1296" i="92"/>
  <c r="Q1344" i="92"/>
  <c r="R1344" i="92"/>
  <c r="Q1350" i="92"/>
  <c r="R1350" i="92"/>
  <c r="Q1375" i="92"/>
  <c r="R1375" i="92"/>
  <c r="Q1379" i="92"/>
  <c r="R1379" i="92"/>
  <c r="Q1383" i="92"/>
  <c r="R1383" i="92"/>
  <c r="R1371" i="92"/>
  <c r="Q1371" i="92"/>
  <c r="Q1367" i="92"/>
  <c r="R1367" i="92"/>
  <c r="Q1397" i="92"/>
  <c r="R1397" i="92"/>
  <c r="Q1393" i="92"/>
  <c r="R1393" i="92"/>
  <c r="Q1389" i="92"/>
  <c r="R1389" i="92"/>
  <c r="R1385" i="92"/>
  <c r="Q1385" i="92"/>
  <c r="Q1405" i="92"/>
  <c r="R1405" i="92"/>
  <c r="Q1420" i="92"/>
  <c r="R1420" i="92"/>
  <c r="Q1413" i="92"/>
  <c r="R1413" i="92"/>
  <c r="Q1418" i="92"/>
  <c r="R1418" i="92"/>
  <c r="Q1435" i="92"/>
  <c r="R1435" i="92"/>
  <c r="R1439" i="92"/>
  <c r="Q1439" i="92"/>
  <c r="Q1443" i="92"/>
  <c r="R1443" i="92"/>
  <c r="R1453" i="92"/>
  <c r="Q1453" i="92"/>
  <c r="Q1463" i="92"/>
  <c r="R1463" i="92"/>
  <c r="Q1475" i="92"/>
  <c r="R1475" i="92"/>
  <c r="Q1482" i="92"/>
  <c r="R1482" i="92"/>
  <c r="R1492" i="92"/>
  <c r="Q1492" i="92"/>
  <c r="Q1513" i="92"/>
  <c r="R1513" i="92"/>
  <c r="Q1503" i="92"/>
  <c r="R1503" i="92"/>
  <c r="R1499" i="92"/>
  <c r="Q1499" i="92"/>
  <c r="R1523" i="92"/>
  <c r="Q1523" i="92"/>
  <c r="Q1527" i="92"/>
  <c r="R1527" i="92"/>
  <c r="R1541" i="92"/>
  <c r="Q1541" i="92"/>
  <c r="Q1562" i="92"/>
  <c r="R1562" i="92"/>
  <c r="Q1588" i="92"/>
  <c r="R1588" i="92"/>
  <c r="Q1586" i="92"/>
  <c r="R1586" i="92"/>
  <c r="Q1606" i="92"/>
  <c r="R1606" i="92"/>
  <c r="R1740" i="92"/>
  <c r="S1740" i="92" s="1"/>
  <c r="R1725" i="92"/>
  <c r="S1725" i="92" s="1"/>
  <c r="R1722" i="92"/>
  <c r="S1722" i="92" s="1"/>
  <c r="R1712" i="92"/>
  <c r="S1712" i="92" s="1"/>
  <c r="R1710" i="92"/>
  <c r="S1710" i="92" s="1"/>
  <c r="R1696" i="92"/>
  <c r="S1696" i="92" s="1"/>
  <c r="R1678" i="92"/>
  <c r="S1678" i="92" s="1"/>
  <c r="R1673" i="92"/>
  <c r="S1673" i="92" s="1"/>
  <c r="R1668" i="92"/>
  <c r="S1668" i="92" s="1"/>
  <c r="R1647" i="92"/>
  <c r="S1647" i="92" s="1"/>
  <c r="R1640" i="92"/>
  <c r="S1640" i="92" s="1"/>
  <c r="R1630" i="92"/>
  <c r="S1630" i="92" s="1"/>
  <c r="R1625" i="92"/>
  <c r="S1625" i="92" s="1"/>
  <c r="Q1609" i="92"/>
  <c r="S1609" i="92" s="1"/>
  <c r="R1592" i="92"/>
  <c r="S1592" i="92" s="1"/>
  <c r="R1581" i="92"/>
  <c r="S1581" i="92" s="1"/>
  <c r="R1538" i="92"/>
  <c r="S1538" i="92" s="1"/>
  <c r="R1534" i="92"/>
  <c r="S1534" i="92" s="1"/>
  <c r="R1521" i="92"/>
  <c r="S1521" i="92" s="1"/>
  <c r="R1507" i="92"/>
  <c r="S1507" i="92" s="1"/>
  <c r="R1502" i="92"/>
  <c r="S1502" i="92" s="1"/>
  <c r="Q1498" i="92"/>
  <c r="S1498" i="92" s="1"/>
  <c r="R1493" i="92"/>
  <c r="S1493" i="92" s="1"/>
  <c r="R1488" i="92"/>
  <c r="S1488" i="92" s="1"/>
  <c r="Q1471" i="92"/>
  <c r="S1471" i="92" s="1"/>
  <c r="Q1464" i="92"/>
  <c r="S1464" i="92" s="1"/>
  <c r="R1447" i="92"/>
  <c r="S1447" i="92" s="1"/>
  <c r="R1440" i="92"/>
  <c r="S1440" i="92" s="1"/>
  <c r="R1388" i="92"/>
  <c r="S1388" i="92" s="1"/>
  <c r="Q1307" i="92"/>
  <c r="R1307" i="92"/>
  <c r="Q1319" i="92"/>
  <c r="R1319" i="92"/>
  <c r="R1303" i="92"/>
  <c r="Q1303" i="92"/>
  <c r="Q1309" i="92"/>
  <c r="R1309" i="92"/>
  <c r="Q1337" i="92"/>
  <c r="R1337" i="92"/>
  <c r="Q1360" i="92"/>
  <c r="R1360" i="92"/>
  <c r="Q1356" i="92"/>
  <c r="R1356" i="92"/>
  <c r="Q1328" i="92"/>
  <c r="R1328" i="92"/>
  <c r="R1329" i="92"/>
  <c r="Q1329" i="92"/>
  <c r="Q1353" i="92"/>
  <c r="R1353" i="92"/>
  <c r="Q1347" i="92"/>
  <c r="R1347" i="92"/>
  <c r="Q1380" i="92"/>
  <c r="R1380" i="92"/>
  <c r="Q1384" i="92"/>
  <c r="R1384" i="92"/>
  <c r="Q1366" i="92"/>
  <c r="R1366" i="92"/>
  <c r="Q1370" i="92"/>
  <c r="R1370" i="92"/>
  <c r="Q1407" i="92"/>
  <c r="R1407" i="92"/>
  <c r="Q1396" i="92"/>
  <c r="R1396" i="92"/>
  <c r="R1392" i="92"/>
  <c r="Q1392" i="92"/>
  <c r="R1401" i="92"/>
  <c r="Q1401" i="92"/>
  <c r="R1408" i="92"/>
  <c r="Q1408" i="92"/>
  <c r="Q1421" i="92"/>
  <c r="R1421" i="92"/>
  <c r="R1419" i="92"/>
  <c r="Q1419" i="92"/>
  <c r="R1432" i="92"/>
  <c r="Q1432" i="92"/>
  <c r="Q1436" i="92"/>
  <c r="R1436" i="92"/>
  <c r="Q1468" i="92"/>
  <c r="R1468" i="92"/>
  <c r="R1480" i="92"/>
  <c r="Q1480" i="92"/>
  <c r="Q1510" i="92"/>
  <c r="R1510" i="92"/>
  <c r="R1506" i="92"/>
  <c r="Q1506" i="92"/>
  <c r="R1462" i="92"/>
  <c r="Q1462" i="92"/>
  <c r="R1531" i="92"/>
  <c r="Q1531" i="92"/>
  <c r="Q1546" i="92"/>
  <c r="R1546" i="92"/>
  <c r="Q1569" i="92"/>
  <c r="R1569" i="92"/>
  <c r="Q1593" i="92"/>
  <c r="R1593" i="92"/>
  <c r="Q1577" i="92"/>
  <c r="R1577" i="92"/>
  <c r="Q1611" i="92"/>
  <c r="R1611" i="92"/>
  <c r="S1706" i="92"/>
  <c r="R1605" i="92"/>
  <c r="S1605" i="92" s="1"/>
  <c r="R1573" i="92"/>
  <c r="S1573" i="92" s="1"/>
  <c r="R1542" i="92"/>
  <c r="S1542" i="92" s="1"/>
  <c r="Q1483" i="92"/>
  <c r="S1483" i="92" s="1"/>
  <c r="Q1476" i="92"/>
  <c r="S1476" i="92" s="1"/>
  <c r="Q1376" i="92"/>
  <c r="S1376" i="92" s="1"/>
  <c r="R1304" i="92"/>
  <c r="S1304" i="92" s="1"/>
  <c r="S714" i="92"/>
  <c r="S581" i="92"/>
  <c r="S1313" i="92"/>
  <c r="S1163" i="92"/>
  <c r="S1118" i="92"/>
  <c r="Q1284" i="92"/>
  <c r="Q1276" i="92"/>
  <c r="S1276" i="92" s="1"/>
  <c r="R1264" i="92"/>
  <c r="S1264" i="92" s="1"/>
  <c r="R1254" i="92"/>
  <c r="S1254" i="92" s="1"/>
  <c r="S1249" i="92"/>
  <c r="R1235" i="92"/>
  <c r="S1235" i="92" s="1"/>
  <c r="Q1223" i="92"/>
  <c r="S1223" i="92" s="1"/>
  <c r="R1219" i="92"/>
  <c r="S1219" i="92" s="1"/>
  <c r="S1217" i="92"/>
  <c r="Q1186" i="92"/>
  <c r="R1169" i="92"/>
  <c r="S1169" i="92" s="1"/>
  <c r="Q1151" i="92"/>
  <c r="S1151" i="92" s="1"/>
  <c r="Q1145" i="92"/>
  <c r="S1145" i="92" s="1"/>
  <c r="S1077" i="92"/>
  <c r="R1036" i="92"/>
  <c r="S1036" i="92" s="1"/>
  <c r="S982" i="92"/>
  <c r="S943" i="92"/>
  <c r="Q1221" i="92"/>
  <c r="S1221" i="92" s="1"/>
  <c r="R1139" i="92"/>
  <c r="S1139" i="92" s="1"/>
  <c r="R1282" i="92"/>
  <c r="S1282" i="92" s="1"/>
  <c r="R1272" i="92"/>
  <c r="S1272" i="92" s="1"/>
  <c r="R1252" i="92"/>
  <c r="S1252" i="92" s="1"/>
  <c r="R1246" i="92"/>
  <c r="S1246" i="92" s="1"/>
  <c r="R1231" i="92"/>
  <c r="S1231" i="92" s="1"/>
  <c r="R1194" i="92"/>
  <c r="S1194" i="92" s="1"/>
  <c r="Q1164" i="92"/>
  <c r="S1164" i="92" s="1"/>
  <c r="R1161" i="92"/>
  <c r="S1161" i="92" s="1"/>
  <c r="Q1149" i="92"/>
  <c r="S1149" i="92" s="1"/>
  <c r="Q1143" i="92"/>
  <c r="S1143" i="92" s="1"/>
  <c r="Q1126" i="92"/>
  <c r="S1126" i="92" s="1"/>
  <c r="Q1259" i="92"/>
  <c r="R1288" i="92"/>
  <c r="S1288" i="92" s="1"/>
  <c r="R1270" i="92"/>
  <c r="S1270" i="92" s="1"/>
  <c r="Q1251" i="92"/>
  <c r="S1251" i="92" s="1"/>
  <c r="R1244" i="92"/>
  <c r="S1244" i="92" s="1"/>
  <c r="S1222" i="92"/>
  <c r="R1198" i="92"/>
  <c r="S1198" i="92" s="1"/>
  <c r="S1184" i="92"/>
  <c r="Q1160" i="92"/>
  <c r="S1160" i="92" s="1"/>
  <c r="Q1147" i="92"/>
  <c r="S1147" i="92" s="1"/>
  <c r="Q1141" i="92"/>
  <c r="S1141" i="92" s="1"/>
  <c r="Q1123" i="92"/>
  <c r="S1123" i="92" s="1"/>
  <c r="R1280" i="92"/>
  <c r="S1280" i="92" s="1"/>
  <c r="Q1277" i="92"/>
  <c r="S1277" i="92" s="1"/>
  <c r="R1237" i="92"/>
  <c r="S1237" i="92" s="1"/>
  <c r="Q1205" i="92"/>
  <c r="S1205" i="92" s="1"/>
  <c r="R1200" i="92"/>
  <c r="S1200" i="92" s="1"/>
  <c r="R1182" i="92"/>
  <c r="S1182" i="92" s="1"/>
  <c r="Q1166" i="92"/>
  <c r="S1166" i="92" s="1"/>
  <c r="R1285" i="92"/>
  <c r="S1285" i="92" s="1"/>
  <c r="R1283" i="92"/>
  <c r="S1283" i="92" s="1"/>
  <c r="R1278" i="92"/>
  <c r="S1278" i="92" s="1"/>
  <c r="R1267" i="92"/>
  <c r="S1267" i="92" s="1"/>
  <c r="Q1266" i="92"/>
  <c r="S1266" i="92" s="1"/>
  <c r="R1260" i="92"/>
  <c r="S1260" i="92" s="1"/>
  <c r="R1250" i="92"/>
  <c r="S1250" i="92" s="1"/>
  <c r="R1248" i="92"/>
  <c r="S1248" i="92" s="1"/>
  <c r="R1242" i="92"/>
  <c r="S1242" i="92" s="1"/>
  <c r="R1240" i="92"/>
  <c r="S1240" i="92" s="1"/>
  <c r="R1234" i="92"/>
  <c r="S1234" i="92" s="1"/>
  <c r="R1232" i="92"/>
  <c r="S1232" i="92" s="1"/>
  <c r="R1224" i="92"/>
  <c r="S1224" i="92" s="1"/>
  <c r="R1216" i="92"/>
  <c r="S1216" i="92" s="1"/>
  <c r="R1212" i="92"/>
  <c r="S1212" i="92" s="1"/>
  <c r="Q1211" i="92"/>
  <c r="R1206" i="92"/>
  <c r="S1206" i="92" s="1"/>
  <c r="R1204" i="92"/>
  <c r="S1204" i="92" s="1"/>
  <c r="R1196" i="92"/>
  <c r="S1196" i="92" s="1"/>
  <c r="R1195" i="92"/>
  <c r="S1195" i="92" s="1"/>
  <c r="R1187" i="92"/>
  <c r="S1187" i="92" s="1"/>
  <c r="R1185" i="92"/>
  <c r="S1185" i="92" s="1"/>
  <c r="S1179" i="92"/>
  <c r="R1167" i="92"/>
  <c r="S1167" i="92" s="1"/>
  <c r="R1165" i="92"/>
  <c r="S1165" i="92" s="1"/>
  <c r="R1159" i="92"/>
  <c r="S1159" i="92" s="1"/>
  <c r="R1157" i="92"/>
  <c r="S1157" i="92" s="1"/>
  <c r="Q1154" i="92"/>
  <c r="S1154" i="92" s="1"/>
  <c r="R1152" i="92"/>
  <c r="S1152" i="92" s="1"/>
  <c r="R1150" i="92"/>
  <c r="S1150" i="92" s="1"/>
  <c r="R1148" i="92"/>
  <c r="S1148" i="92" s="1"/>
  <c r="R1144" i="92"/>
  <c r="S1144" i="92" s="1"/>
  <c r="R1142" i="92"/>
  <c r="S1142" i="92" s="1"/>
  <c r="R1140" i="92"/>
  <c r="S1140" i="92" s="1"/>
  <c r="R1132" i="92"/>
  <c r="S1132" i="92" s="1"/>
  <c r="R1130" i="92"/>
  <c r="S1130" i="92" s="1"/>
  <c r="R1125" i="92"/>
  <c r="S1125" i="92" s="1"/>
  <c r="S1124" i="92"/>
  <c r="R176" i="92"/>
  <c r="Q176" i="92"/>
  <c r="R1281" i="92"/>
  <c r="S1281" i="92" s="1"/>
  <c r="R1273" i="92"/>
  <c r="S1273" i="92" s="1"/>
  <c r="R1271" i="92"/>
  <c r="S1271" i="92" s="1"/>
  <c r="R1265" i="92"/>
  <c r="S1265" i="92" s="1"/>
  <c r="R1263" i="92"/>
  <c r="S1263" i="92" s="1"/>
  <c r="R1255" i="92"/>
  <c r="S1255" i="92" s="1"/>
  <c r="R1253" i="92"/>
  <c r="S1253" i="92" s="1"/>
  <c r="R1245" i="92"/>
  <c r="S1245" i="92" s="1"/>
  <c r="R1243" i="92"/>
  <c r="S1243" i="92" s="1"/>
  <c r="R1238" i="92"/>
  <c r="S1238" i="92" s="1"/>
  <c r="R1236" i="92"/>
  <c r="S1236" i="92" s="1"/>
  <c r="R1225" i="92"/>
  <c r="S1225" i="92" s="1"/>
  <c r="R1220" i="92"/>
  <c r="S1220" i="92" s="1"/>
  <c r="R1218" i="92"/>
  <c r="S1218" i="92" s="1"/>
  <c r="R1209" i="92"/>
  <c r="S1209" i="92" s="1"/>
  <c r="R1207" i="92"/>
  <c r="S1207" i="92" s="1"/>
  <c r="R1202" i="92"/>
  <c r="S1202" i="92" s="1"/>
  <c r="R1199" i="92"/>
  <c r="S1199" i="92" s="1"/>
  <c r="R1193" i="92"/>
  <c r="S1193" i="92" s="1"/>
  <c r="R1183" i="92"/>
  <c r="S1183" i="92" s="1"/>
  <c r="R1181" i="92"/>
  <c r="S1181" i="92" s="1"/>
  <c r="R1171" i="92"/>
  <c r="S1171" i="92" s="1"/>
  <c r="R1168" i="92"/>
  <c r="S1168" i="92" s="1"/>
  <c r="R1162" i="92"/>
  <c r="S1162" i="92" s="1"/>
  <c r="R1155" i="92"/>
  <c r="S1155" i="92" s="1"/>
  <c r="R1153" i="92"/>
  <c r="S1153" i="92" s="1"/>
  <c r="R1146" i="92"/>
  <c r="S1146" i="92" s="1"/>
  <c r="R1138" i="92"/>
  <c r="S1138" i="92" s="1"/>
  <c r="R1128" i="92"/>
  <c r="S1128" i="92" s="1"/>
  <c r="Q178" i="92"/>
  <c r="R178" i="92"/>
  <c r="Q1269" i="92"/>
  <c r="S1269" i="92" s="1"/>
  <c r="Q1241" i="92"/>
  <c r="S1241" i="92" s="1"/>
  <c r="Q1233" i="92"/>
  <c r="S1233" i="92" s="1"/>
  <c r="Q1158" i="92"/>
  <c r="S1158" i="92" s="1"/>
  <c r="Q177" i="92"/>
  <c r="R177" i="92"/>
  <c r="S1279" i="92"/>
  <c r="S942" i="92"/>
  <c r="S883" i="92"/>
  <c r="S456" i="92"/>
  <c r="S396" i="92"/>
  <c r="L175" i="92"/>
  <c r="N175" i="92" s="1"/>
  <c r="L1758" i="92"/>
  <c r="N1758" i="92" s="1"/>
  <c r="N1719" i="92"/>
  <c r="L1720" i="92"/>
  <c r="N1720" i="92" s="1"/>
  <c r="N1746" i="92"/>
  <c r="K1624" i="92"/>
  <c r="N1624" i="92" s="1"/>
  <c r="N1404" i="92"/>
  <c r="N1330" i="92"/>
  <c r="N1295" i="92"/>
  <c r="L1100" i="92"/>
  <c r="N1100" i="92" s="1"/>
  <c r="L1101" i="92"/>
  <c r="N1101" i="92" s="1"/>
  <c r="L1102" i="92"/>
  <c r="N1102" i="92" s="1"/>
  <c r="L1103" i="92"/>
  <c r="N1103" i="92" s="1"/>
  <c r="L1104" i="92"/>
  <c r="N1104" i="92" s="1"/>
  <c r="L1105" i="92"/>
  <c r="N1105" i="92" s="1"/>
  <c r="L1106" i="92"/>
  <c r="N1106" i="92" s="1"/>
  <c r="L1107" i="92"/>
  <c r="N1107" i="92" s="1"/>
  <c r="L1119" i="92"/>
  <c r="N1119" i="92" s="1"/>
  <c r="F1118" i="92"/>
  <c r="K1117" i="92"/>
  <c r="L1117" i="92" s="1"/>
  <c r="N1117" i="92" s="1"/>
  <c r="F1116" i="92"/>
  <c r="K1116" i="92" s="1"/>
  <c r="L1116" i="92" s="1"/>
  <c r="N1116" i="92" s="1"/>
  <c r="K1114" i="92"/>
  <c r="L1114" i="92" s="1"/>
  <c r="N1114" i="92" s="1"/>
  <c r="F1113" i="92"/>
  <c r="K1113" i="92" s="1"/>
  <c r="L1113" i="92" s="1"/>
  <c r="N1113" i="92" s="1"/>
  <c r="L1112" i="92"/>
  <c r="N1112" i="92" s="1"/>
  <c r="L1111" i="92"/>
  <c r="N1111" i="92" s="1"/>
  <c r="L1110" i="92"/>
  <c r="N1110" i="92" s="1"/>
  <c r="L1109" i="92"/>
  <c r="N1109" i="92" s="1"/>
  <c r="L1108" i="92"/>
  <c r="N1108" i="92" s="1"/>
  <c r="L1099" i="92"/>
  <c r="N1099" i="92" s="1"/>
  <c r="L1098" i="92"/>
  <c r="N1098" i="92" s="1"/>
  <c r="L1097" i="92"/>
  <c r="N1097" i="92" s="1"/>
  <c r="L1096" i="92"/>
  <c r="N1096" i="92" s="1"/>
  <c r="L1095" i="92"/>
  <c r="N1095" i="92" s="1"/>
  <c r="K1095" i="92"/>
  <c r="K1093" i="92" s="1"/>
  <c r="L1094" i="92"/>
  <c r="N1094" i="92" s="1"/>
  <c r="L1091" i="92"/>
  <c r="N1091" i="92" s="1"/>
  <c r="F1090" i="92"/>
  <c r="L1090" i="92" s="1"/>
  <c r="N1090" i="92" s="1"/>
  <c r="L1089" i="92"/>
  <c r="N1089" i="92" s="1"/>
  <c r="L1088" i="92"/>
  <c r="N1088" i="92" s="1"/>
  <c r="L1087" i="92"/>
  <c r="N1087" i="92" s="1"/>
  <c r="L1086" i="92"/>
  <c r="N1086" i="92" s="1"/>
  <c r="L1085" i="92"/>
  <c r="N1085" i="92" s="1"/>
  <c r="L1084" i="92"/>
  <c r="N1084" i="92" s="1"/>
  <c r="L1071" i="92"/>
  <c r="N1071" i="92" s="1"/>
  <c r="L1078" i="92"/>
  <c r="N1078" i="92" s="1"/>
  <c r="F1077" i="92"/>
  <c r="K1076" i="92"/>
  <c r="L1076" i="92" s="1"/>
  <c r="N1076" i="92" s="1"/>
  <c r="F1075" i="92"/>
  <c r="K1075" i="92" s="1"/>
  <c r="L1075" i="92" s="1"/>
  <c r="N1075" i="92" s="1"/>
  <c r="K1073" i="92"/>
  <c r="L1073" i="92" s="1"/>
  <c r="N1073" i="92" s="1"/>
  <c r="F1072" i="92"/>
  <c r="K1072" i="92" s="1"/>
  <c r="L1072" i="92" s="1"/>
  <c r="N1072" i="92" s="1"/>
  <c r="L1070" i="92"/>
  <c r="N1070" i="92" s="1"/>
  <c r="L1069" i="92"/>
  <c r="N1069" i="92" s="1"/>
  <c r="L1068" i="92"/>
  <c r="N1068" i="92" s="1"/>
  <c r="L1067" i="92"/>
  <c r="N1067" i="92" s="1"/>
  <c r="L1066" i="92"/>
  <c r="N1066" i="92" s="1"/>
  <c r="L1065" i="92"/>
  <c r="N1065" i="92" s="1"/>
  <c r="L1064" i="92"/>
  <c r="N1064" i="92" s="1"/>
  <c r="L1063" i="92"/>
  <c r="N1063" i="92" s="1"/>
  <c r="N1062" i="92"/>
  <c r="K1062" i="92"/>
  <c r="L1061" i="92"/>
  <c r="N1061" i="92" s="1"/>
  <c r="L1060" i="92"/>
  <c r="N1060" i="92" s="1"/>
  <c r="I1060" i="92"/>
  <c r="K1060" i="92" s="1"/>
  <c r="N1059" i="92"/>
  <c r="I1059" i="92"/>
  <c r="K1059" i="92" s="1"/>
  <c r="L1056" i="92"/>
  <c r="N1056" i="92" s="1"/>
  <c r="F1055" i="92"/>
  <c r="L1055" i="92" s="1"/>
  <c r="N1055" i="92" s="1"/>
  <c r="L1054" i="92"/>
  <c r="N1054" i="92" s="1"/>
  <c r="L1053" i="92"/>
  <c r="N1053" i="92" s="1"/>
  <c r="L1052" i="92"/>
  <c r="N1052" i="92" s="1"/>
  <c r="L1051" i="92"/>
  <c r="N1051" i="92" s="1"/>
  <c r="L1050" i="92"/>
  <c r="N1050" i="92" s="1"/>
  <c r="L1049" i="92"/>
  <c r="N1049" i="92" s="1"/>
  <c r="L1023" i="92"/>
  <c r="N1023" i="92" s="1"/>
  <c r="L1022" i="92"/>
  <c r="N1022" i="92" s="1"/>
  <c r="N1043" i="92"/>
  <c r="F1042" i="92"/>
  <c r="K1041" i="92"/>
  <c r="L1041" i="92" s="1"/>
  <c r="N1041" i="92" s="1"/>
  <c r="F1040" i="92"/>
  <c r="K1040" i="92" s="1"/>
  <c r="L1040" i="92" s="1"/>
  <c r="N1040" i="92" s="1"/>
  <c r="L944" i="92"/>
  <c r="N944" i="92" s="1"/>
  <c r="F943" i="92"/>
  <c r="L942" i="92"/>
  <c r="L929" i="92"/>
  <c r="N929" i="92" s="1"/>
  <c r="L930" i="92"/>
  <c r="N930" i="92" s="1"/>
  <c r="L931" i="92"/>
  <c r="N931" i="92" s="1"/>
  <c r="L932" i="92"/>
  <c r="N932" i="92" s="1"/>
  <c r="L933" i="92"/>
  <c r="N933" i="92" s="1"/>
  <c r="L934" i="92"/>
  <c r="N934" i="92" s="1"/>
  <c r="L935" i="92"/>
  <c r="N935" i="92" s="1"/>
  <c r="L936" i="92"/>
  <c r="N936" i="92" s="1"/>
  <c r="L937" i="92"/>
  <c r="N937" i="92" s="1"/>
  <c r="L938" i="92"/>
  <c r="N938" i="92" s="1"/>
  <c r="L939" i="92"/>
  <c r="N939" i="92" s="1"/>
  <c r="L940" i="92"/>
  <c r="N940" i="92" s="1"/>
  <c r="L941" i="92"/>
  <c r="N941" i="92" s="1"/>
  <c r="F945" i="92"/>
  <c r="L945" i="92" s="1"/>
  <c r="N945" i="92" s="1"/>
  <c r="L1024" i="92"/>
  <c r="N1024" i="92" s="1"/>
  <c r="L1025" i="92"/>
  <c r="N1025" i="92" s="1"/>
  <c r="L1026" i="92"/>
  <c r="N1026" i="92" s="1"/>
  <c r="L1027" i="92"/>
  <c r="N1027" i="92" s="1"/>
  <c r="L1028" i="92"/>
  <c r="N1028" i="92" s="1"/>
  <c r="L1029" i="92"/>
  <c r="N1029" i="92" s="1"/>
  <c r="L1030" i="92"/>
  <c r="N1030" i="92" s="1"/>
  <c r="L1031" i="92"/>
  <c r="N1031" i="92" s="1"/>
  <c r="L1032" i="92"/>
  <c r="N1032" i="92" s="1"/>
  <c r="L1010" i="92"/>
  <c r="N1010" i="92" s="1"/>
  <c r="F1015" i="92"/>
  <c r="L1015" i="92" s="1"/>
  <c r="N1015" i="92" s="1"/>
  <c r="L1016" i="92"/>
  <c r="N1016" i="92" s="1"/>
  <c r="L1012" i="92"/>
  <c r="N1012" i="92" s="1"/>
  <c r="L1013" i="92"/>
  <c r="N1013" i="92" s="1"/>
  <c r="L1014" i="92"/>
  <c r="N1014" i="92" s="1"/>
  <c r="L1011" i="92"/>
  <c r="N1011" i="92" s="1"/>
  <c r="L1009" i="92"/>
  <c r="N1009" i="92" s="1"/>
  <c r="K1038" i="92"/>
  <c r="L1038" i="92" s="1"/>
  <c r="N1038" i="92" s="1"/>
  <c r="F1037" i="92"/>
  <c r="K1037" i="92" s="1"/>
  <c r="L1037" i="92" s="1"/>
  <c r="N1037" i="92" s="1"/>
  <c r="L1035" i="92"/>
  <c r="N1035" i="92" s="1"/>
  <c r="N1034" i="92"/>
  <c r="L1033" i="92"/>
  <c r="N1033" i="92" s="1"/>
  <c r="L1021" i="92"/>
  <c r="N1021" i="92" s="1"/>
  <c r="L1020" i="92"/>
  <c r="N1020" i="92" s="1"/>
  <c r="I1020" i="92"/>
  <c r="K1020" i="92" s="1"/>
  <c r="N1019" i="92"/>
  <c r="I1019" i="92"/>
  <c r="K1019" i="92" s="1"/>
  <c r="K1003" i="92"/>
  <c r="L1003" i="92" s="1"/>
  <c r="N1003" i="92" s="1"/>
  <c r="K1002" i="92"/>
  <c r="L1002" i="92" s="1"/>
  <c r="N1002" i="92" s="1"/>
  <c r="L998" i="92"/>
  <c r="N998" i="92" s="1"/>
  <c r="F992" i="92"/>
  <c r="L992" i="92" s="1"/>
  <c r="N992" i="92" s="1"/>
  <c r="J985" i="92"/>
  <c r="I986" i="92"/>
  <c r="K986" i="92" s="1"/>
  <c r="L994" i="92"/>
  <c r="N994" i="92" s="1"/>
  <c r="L995" i="92"/>
  <c r="N995" i="92" s="1"/>
  <c r="L996" i="92"/>
  <c r="N996" i="92" s="1"/>
  <c r="L989" i="92"/>
  <c r="N989" i="92" s="1"/>
  <c r="F997" i="92"/>
  <c r="L997" i="92" s="1"/>
  <c r="N997" i="92" s="1"/>
  <c r="K1000" i="92"/>
  <c r="L1000" i="92" s="1"/>
  <c r="N1000" i="92" s="1"/>
  <c r="F999" i="92"/>
  <c r="K999" i="92" s="1"/>
  <c r="L999" i="92" s="1"/>
  <c r="N999" i="92" s="1"/>
  <c r="L993" i="92"/>
  <c r="N993" i="92" s="1"/>
  <c r="L991" i="92"/>
  <c r="N991" i="92" s="1"/>
  <c r="L990" i="92"/>
  <c r="N990" i="92" s="1"/>
  <c r="L988" i="92"/>
  <c r="N988" i="92" s="1"/>
  <c r="I988" i="92"/>
  <c r="K988" i="92" s="1"/>
  <c r="L987" i="92"/>
  <c r="N987" i="92" s="1"/>
  <c r="I987" i="92"/>
  <c r="K987" i="92" s="1"/>
  <c r="L986" i="92"/>
  <c r="N986" i="92" s="1"/>
  <c r="L983" i="92"/>
  <c r="N983" i="92" s="1"/>
  <c r="F982" i="92"/>
  <c r="F950" i="92"/>
  <c r="K950" i="92" s="1"/>
  <c r="L950" i="92" s="1"/>
  <c r="N950" i="92" s="1"/>
  <c r="L965" i="92"/>
  <c r="N965" i="92" s="1"/>
  <c r="L966" i="92"/>
  <c r="N966" i="92" s="1"/>
  <c r="L967" i="92"/>
  <c r="N967" i="92" s="1"/>
  <c r="L968" i="92"/>
  <c r="N968" i="92" s="1"/>
  <c r="L969" i="92"/>
  <c r="N969" i="92" s="1"/>
  <c r="L970" i="92"/>
  <c r="N970" i="92" s="1"/>
  <c r="L971" i="92"/>
  <c r="N971" i="92" s="1"/>
  <c r="F980" i="92"/>
  <c r="K980" i="92" s="1"/>
  <c r="L980" i="92" s="1"/>
  <c r="N980" i="92" s="1"/>
  <c r="K960" i="92"/>
  <c r="L976" i="92"/>
  <c r="N976" i="92" s="1"/>
  <c r="L974" i="92"/>
  <c r="N974" i="92" s="1"/>
  <c r="L973" i="92"/>
  <c r="N973" i="92" s="1"/>
  <c r="F975" i="92"/>
  <c r="L975" i="92" s="1"/>
  <c r="N975" i="92" s="1"/>
  <c r="F972" i="92"/>
  <c r="L972" i="92" s="1"/>
  <c r="N972" i="92" s="1"/>
  <c r="L960" i="92"/>
  <c r="N960" i="92" s="1"/>
  <c r="N961" i="92"/>
  <c r="L962" i="92"/>
  <c r="N962" i="92" s="1"/>
  <c r="L963" i="92"/>
  <c r="N963" i="92" s="1"/>
  <c r="L964" i="92"/>
  <c r="N964" i="92" s="1"/>
  <c r="K981" i="92"/>
  <c r="L981" i="92" s="1"/>
  <c r="N981" i="92" s="1"/>
  <c r="K978" i="92"/>
  <c r="L978" i="92" s="1"/>
  <c r="N978" i="92" s="1"/>
  <c r="F977" i="92"/>
  <c r="K977" i="92" s="1"/>
  <c r="L977" i="92" s="1"/>
  <c r="N977" i="92" s="1"/>
  <c r="L959" i="92"/>
  <c r="N959" i="92" s="1"/>
  <c r="I959" i="92"/>
  <c r="K959" i="92" s="1"/>
  <c r="L958" i="92"/>
  <c r="N958" i="92" s="1"/>
  <c r="I958" i="92"/>
  <c r="K958" i="92" s="1"/>
  <c r="L957" i="92"/>
  <c r="N957" i="92" s="1"/>
  <c r="I957" i="92"/>
  <c r="K957" i="92" s="1"/>
  <c r="L956" i="92"/>
  <c r="N956" i="92" s="1"/>
  <c r="I956" i="92"/>
  <c r="K956" i="92" s="1"/>
  <c r="F947" i="92"/>
  <c r="F914" i="92"/>
  <c r="K914" i="92" s="1"/>
  <c r="L914" i="92" s="1"/>
  <c r="N914" i="92" s="1"/>
  <c r="K951" i="92"/>
  <c r="L951" i="92" s="1"/>
  <c r="N951" i="92" s="1"/>
  <c r="K948" i="92"/>
  <c r="L948" i="92" s="1"/>
  <c r="N948" i="92" s="1"/>
  <c r="L946" i="92"/>
  <c r="N946" i="92" s="1"/>
  <c r="L928" i="92"/>
  <c r="N928" i="92" s="1"/>
  <c r="L927" i="92"/>
  <c r="N927" i="92" s="1"/>
  <c r="L926" i="92"/>
  <c r="N926" i="92" s="1"/>
  <c r="L925" i="92"/>
  <c r="N925" i="92" s="1"/>
  <c r="I925" i="92"/>
  <c r="K925" i="92" s="1"/>
  <c r="L924" i="92"/>
  <c r="N924" i="92" s="1"/>
  <c r="I924" i="92"/>
  <c r="K924" i="92" s="1"/>
  <c r="L923" i="92"/>
  <c r="N923" i="92" s="1"/>
  <c r="I923" i="92"/>
  <c r="K923" i="92" s="1"/>
  <c r="L922" i="92"/>
  <c r="N922" i="92" s="1"/>
  <c r="I922" i="92"/>
  <c r="K922" i="92" s="1"/>
  <c r="K912" i="92"/>
  <c r="L912" i="92" s="1"/>
  <c r="N912" i="92" s="1"/>
  <c r="K911" i="92"/>
  <c r="L911" i="92" s="1"/>
  <c r="N911" i="92" s="1"/>
  <c r="F910" i="92"/>
  <c r="K910" i="92" s="1"/>
  <c r="L910" i="92" s="1"/>
  <c r="N910" i="92" s="1"/>
  <c r="L903" i="92"/>
  <c r="N903" i="92" s="1"/>
  <c r="L904" i="92"/>
  <c r="N904" i="92" s="1"/>
  <c r="L905" i="92"/>
  <c r="N905" i="92" s="1"/>
  <c r="L901" i="92"/>
  <c r="N901" i="92" s="1"/>
  <c r="K901" i="92"/>
  <c r="I901" i="92"/>
  <c r="I898" i="92"/>
  <c r="K898" i="92" s="1"/>
  <c r="L898" i="92"/>
  <c r="N898" i="92" s="1"/>
  <c r="I899" i="92"/>
  <c r="K899" i="92" s="1"/>
  <c r="L899" i="92"/>
  <c r="N899" i="92" s="1"/>
  <c r="I900" i="92"/>
  <c r="K900" i="92" s="1"/>
  <c r="L900" i="92"/>
  <c r="N900" i="92" s="1"/>
  <c r="L897" i="92"/>
  <c r="N897" i="92" s="1"/>
  <c r="I897" i="92"/>
  <c r="K897" i="92" s="1"/>
  <c r="K915" i="92"/>
  <c r="L915" i="92" s="1"/>
  <c r="N915" i="92" s="1"/>
  <c r="L909" i="92"/>
  <c r="N909" i="92" s="1"/>
  <c r="L908" i="92"/>
  <c r="N908" i="92" s="1"/>
  <c r="L907" i="92"/>
  <c r="N907" i="92" s="1"/>
  <c r="L906" i="92"/>
  <c r="N906" i="92" s="1"/>
  <c r="N902" i="92"/>
  <c r="L887" i="92"/>
  <c r="F886" i="92"/>
  <c r="F889" i="92"/>
  <c r="L889" i="92" s="1"/>
  <c r="K873" i="92"/>
  <c r="L873" i="92"/>
  <c r="Q1131" i="92" l="1"/>
  <c r="R1745" i="92"/>
  <c r="Q1745" i="92"/>
  <c r="R1348" i="92"/>
  <c r="Q1348" i="92"/>
  <c r="R1127" i="92"/>
  <c r="S1127" i="92" s="1"/>
  <c r="R1178" i="92"/>
  <c r="Q1178" i="92"/>
  <c r="Q1747" i="92"/>
  <c r="S1747" i="92" s="1"/>
  <c r="Q1752" i="92"/>
  <c r="S1752" i="92" s="1"/>
  <c r="Q1556" i="92"/>
  <c r="S1556" i="92" s="1"/>
  <c r="Q1690" i="92"/>
  <c r="R1690" i="92"/>
  <c r="Q1422" i="92"/>
  <c r="R1422" i="92"/>
  <c r="K1018" i="92"/>
  <c r="N1018" i="92" s="1"/>
  <c r="K1058" i="92"/>
  <c r="N1058" i="92" s="1"/>
  <c r="K896" i="92"/>
  <c r="N896" i="92" s="1"/>
  <c r="Q170" i="92"/>
  <c r="R170" i="92"/>
  <c r="S1284" i="92"/>
  <c r="K985" i="92"/>
  <c r="N985" i="92" s="1"/>
  <c r="K921" i="92"/>
  <c r="N921" i="92" s="1"/>
  <c r="K955" i="92"/>
  <c r="N955" i="92" s="1"/>
  <c r="R1741" i="92"/>
  <c r="S1741" i="92" s="1"/>
  <c r="R1684" i="92"/>
  <c r="S1684" i="92" s="1"/>
  <c r="K947" i="92"/>
  <c r="L947" i="92" s="1"/>
  <c r="N947" i="92" s="1"/>
  <c r="S1523" i="92"/>
  <c r="S1475" i="92"/>
  <c r="S1453" i="92"/>
  <c r="S1418" i="92"/>
  <c r="S1385" i="92"/>
  <c r="S1293" i="92"/>
  <c r="S1352" i="92"/>
  <c r="S1336" i="92"/>
  <c r="S1617" i="92"/>
  <c r="S1583" i="92"/>
  <c r="S1580" i="92"/>
  <c r="S1567" i="92"/>
  <c r="S1516" i="92"/>
  <c r="S1446" i="92"/>
  <c r="S1386" i="92"/>
  <c r="S1343" i="92"/>
  <c r="S1302" i="92"/>
  <c r="S1131" i="92"/>
  <c r="S1753" i="92"/>
  <c r="S1638" i="92"/>
  <c r="S1603" i="92"/>
  <c r="S1701" i="92"/>
  <c r="S1560" i="92"/>
  <c r="S1543" i="92"/>
  <c r="S1494" i="92"/>
  <c r="S1399" i="92"/>
  <c r="S1377" i="92"/>
  <c r="S1332" i="92"/>
  <c r="S1314" i="92"/>
  <c r="S1642" i="92"/>
  <c r="S1481" i="92"/>
  <c r="S1454" i="92"/>
  <c r="S1186" i="92"/>
  <c r="S1572" i="92"/>
  <c r="S1480" i="92"/>
  <c r="S1468" i="92"/>
  <c r="S1419" i="92"/>
  <c r="S1370" i="92"/>
  <c r="S1353" i="92"/>
  <c r="S1319" i="92"/>
  <c r="S1562" i="92"/>
  <c r="S1541" i="92"/>
  <c r="S1666" i="92"/>
  <c r="S1259" i="92"/>
  <c r="S1268" i="92"/>
  <c r="S1421" i="92"/>
  <c r="S1407" i="92"/>
  <c r="S1380" i="92"/>
  <c r="S1347" i="92"/>
  <c r="S1329" i="92"/>
  <c r="S1307" i="92"/>
  <c r="S1606" i="92"/>
  <c r="S1588" i="92"/>
  <c r="S1527" i="92"/>
  <c r="S1513" i="92"/>
  <c r="S1482" i="92"/>
  <c r="S1413" i="92"/>
  <c r="S1405" i="92"/>
  <c r="S1389" i="92"/>
  <c r="S1397" i="92"/>
  <c r="S1379" i="92"/>
  <c r="S1350" i="92"/>
  <c r="S1296" i="92"/>
  <c r="S1340" i="92"/>
  <c r="S1301" i="92"/>
  <c r="S1563" i="92"/>
  <c r="S1529" i="92"/>
  <c r="S1508" i="92"/>
  <c r="S1474" i="92"/>
  <c r="S1461" i="92"/>
  <c r="S1452" i="92"/>
  <c r="S1434" i="92"/>
  <c r="S1423" i="92"/>
  <c r="S1394" i="92"/>
  <c r="S1378" i="92"/>
  <c r="S1297" i="92"/>
  <c r="S1335" i="92"/>
  <c r="S1316" i="92"/>
  <c r="S1156" i="92"/>
  <c r="S1653" i="92"/>
  <c r="S1515" i="92"/>
  <c r="S1437" i="92"/>
  <c r="S1333" i="92"/>
  <c r="S1591" i="92"/>
  <c r="S1558" i="92"/>
  <c r="S1540" i="92"/>
  <c r="S1526" i="92"/>
  <c r="S1487" i="92"/>
  <c r="S1470" i="92"/>
  <c r="S1449" i="92"/>
  <c r="S1438" i="92"/>
  <c r="S1594" i="92"/>
  <c r="S1532" i="92"/>
  <c r="S1465" i="92"/>
  <c r="S1408" i="92"/>
  <c r="S1180" i="92"/>
  <c r="S1676" i="92"/>
  <c r="S1172" i="92"/>
  <c r="S1211" i="92"/>
  <c r="S1287" i="92"/>
  <c r="S1239" i="92"/>
  <c r="S1531" i="92"/>
  <c r="S1742" i="92"/>
  <c r="S1598" i="92"/>
  <c r="S1566" i="92"/>
  <c r="S1469" i="92"/>
  <c r="S1406" i="92"/>
  <c r="S1318" i="92"/>
  <c r="S1306" i="92"/>
  <c r="S1197" i="92"/>
  <c r="S1323" i="92"/>
  <c r="S1312" i="92"/>
  <c r="S1412" i="92"/>
  <c r="S1331" i="92"/>
  <c r="S1305" i="92"/>
  <c r="S1462" i="92"/>
  <c r="S1337" i="92"/>
  <c r="S1708" i="92"/>
  <c r="S1707" i="92"/>
  <c r="S1557" i="92"/>
  <c r="S1525" i="92"/>
  <c r="S1505" i="92"/>
  <c r="S1477" i="92"/>
  <c r="S1450" i="92"/>
  <c r="S1391" i="92"/>
  <c r="S1400" i="92"/>
  <c r="S1298" i="92"/>
  <c r="S1334" i="92"/>
  <c r="S1686" i="92"/>
  <c r="S1533" i="92"/>
  <c r="S1504" i="92"/>
  <c r="S1491" i="92"/>
  <c r="S1478" i="92"/>
  <c r="S1459" i="92"/>
  <c r="S1431" i="92"/>
  <c r="S1417" i="92"/>
  <c r="S1390" i="92"/>
  <c r="S1382" i="92"/>
  <c r="S402" i="92"/>
  <c r="R1519" i="92"/>
  <c r="Q1519" i="92"/>
  <c r="Q1404" i="92"/>
  <c r="R1404" i="92"/>
  <c r="Q1537" i="92"/>
  <c r="R1537" i="92"/>
  <c r="R1758" i="92"/>
  <c r="Q1758" i="92"/>
  <c r="Q1330" i="92"/>
  <c r="R1330" i="92"/>
  <c r="Q1411" i="92"/>
  <c r="R1411" i="92"/>
  <c r="Q1428" i="92"/>
  <c r="R1428" i="92"/>
  <c r="Q1555" i="92"/>
  <c r="R1555" i="92"/>
  <c r="Q1635" i="92"/>
  <c r="R1635" i="92"/>
  <c r="R1736" i="92"/>
  <c r="Q1736" i="92"/>
  <c r="S177" i="92"/>
  <c r="S1569" i="92"/>
  <c r="S1510" i="92"/>
  <c r="S1432" i="92"/>
  <c r="S1392" i="92"/>
  <c r="S1366" i="92"/>
  <c r="S1303" i="92"/>
  <c r="S1499" i="92"/>
  <c r="S1439" i="92"/>
  <c r="S1420" i="92"/>
  <c r="S1393" i="92"/>
  <c r="S1367" i="92"/>
  <c r="S1383" i="92"/>
  <c r="S1375" i="92"/>
  <c r="S1344" i="92"/>
  <c r="S1728" i="92"/>
  <c r="S1671" i="92"/>
  <c r="S1645" i="92"/>
  <c r="S1657" i="92"/>
  <c r="S1610" i="92"/>
  <c r="S1602" i="92"/>
  <c r="S1595" i="92"/>
  <c r="S1548" i="92"/>
  <c r="S1496" i="92"/>
  <c r="S1357" i="92"/>
  <c r="S1713" i="92"/>
  <c r="S1608" i="92"/>
  <c r="S1590" i="92"/>
  <c r="S1551" i="92"/>
  <c r="S1473" i="92"/>
  <c r="S1416" i="92"/>
  <c r="S1395" i="92"/>
  <c r="S1381" i="92"/>
  <c r="S1342" i="92"/>
  <c r="S1612" i="92"/>
  <c r="S1579" i="92"/>
  <c r="S1539" i="92"/>
  <c r="S1414" i="92"/>
  <c r="S1320" i="92"/>
  <c r="S1628" i="92"/>
  <c r="S1587" i="92"/>
  <c r="S1571" i="92"/>
  <c r="S1552" i="92"/>
  <c r="S1520" i="92"/>
  <c r="S1442" i="92"/>
  <c r="S1372" i="92"/>
  <c r="S1351" i="92"/>
  <c r="S1339" i="92"/>
  <c r="S1322" i="92"/>
  <c r="S1636" i="92"/>
  <c r="S1559" i="92"/>
  <c r="S1445" i="92"/>
  <c r="S1373" i="92"/>
  <c r="S1346" i="92"/>
  <c r="S1355" i="92"/>
  <c r="S1294" i="92"/>
  <c r="R1327" i="92"/>
  <c r="Q1327" i="92"/>
  <c r="Q1694" i="92"/>
  <c r="R1694" i="92"/>
  <c r="Q1457" i="92"/>
  <c r="R1457" i="92"/>
  <c r="Q1601" i="92"/>
  <c r="R1601" i="92"/>
  <c r="Q1292" i="92"/>
  <c r="R1292" i="92"/>
  <c r="Q1365" i="92"/>
  <c r="R1365" i="92"/>
  <c r="R1486" i="92"/>
  <c r="Q1486" i="92"/>
  <c r="Q1576" i="92"/>
  <c r="R1576" i="92"/>
  <c r="Q1661" i="92"/>
  <c r="R1661" i="92"/>
  <c r="R1720" i="92"/>
  <c r="Q1720" i="92"/>
  <c r="S1577" i="92"/>
  <c r="S1593" i="92"/>
  <c r="S1506" i="92"/>
  <c r="S1401" i="92"/>
  <c r="S1356" i="92"/>
  <c r="S1463" i="92"/>
  <c r="S1443" i="92"/>
  <c r="S1435" i="92"/>
  <c r="S1371" i="92"/>
  <c r="S1359" i="92"/>
  <c r="S1756" i="92"/>
  <c r="S1663" i="92"/>
  <c r="S1616" i="92"/>
  <c r="S1570" i="92"/>
  <c r="S1501" i="92"/>
  <c r="S1425" i="92"/>
  <c r="S1387" i="92"/>
  <c r="S1369" i="92"/>
  <c r="S1349" i="92"/>
  <c r="S1315" i="92"/>
  <c r="S1308" i="92"/>
  <c r="S1702" i="92"/>
  <c r="S1613" i="92"/>
  <c r="S1500" i="92"/>
  <c r="S1512" i="92"/>
  <c r="S1402" i="92"/>
  <c r="S1398" i="92"/>
  <c r="S1403" i="92"/>
  <c r="S1374" i="92"/>
  <c r="S1299" i="92"/>
  <c r="S1584" i="92"/>
  <c r="S1430" i="92"/>
  <c r="S1433" i="92"/>
  <c r="S1338" i="92"/>
  <c r="Q1624" i="92"/>
  <c r="R1624" i="92"/>
  <c r="R1295" i="92"/>
  <c r="Q1295" i="92"/>
  <c r="Q1719" i="92"/>
  <c r="R1719" i="92"/>
  <c r="Q1746" i="92"/>
  <c r="R1746" i="92"/>
  <c r="S1611" i="92"/>
  <c r="S1546" i="92"/>
  <c r="S1436" i="92"/>
  <c r="S1396" i="92"/>
  <c r="S1384" i="92"/>
  <c r="S1328" i="92"/>
  <c r="S1360" i="92"/>
  <c r="S1309" i="92"/>
  <c r="S1586" i="92"/>
  <c r="S1503" i="92"/>
  <c r="S1492" i="92"/>
  <c r="S1317" i="92"/>
  <c r="S1300" i="92"/>
  <c r="S1743" i="92"/>
  <c r="S1675" i="92"/>
  <c r="S1544" i="92"/>
  <c r="S1522" i="92"/>
  <c r="S1489" i="92"/>
  <c r="S1466" i="92"/>
  <c r="S1451" i="92"/>
  <c r="S1426" i="92"/>
  <c r="S1368" i="92"/>
  <c r="S1345" i="92"/>
  <c r="S1363" i="92"/>
  <c r="S1310" i="92"/>
  <c r="S1738" i="92"/>
  <c r="S1680" i="92"/>
  <c r="S1604" i="92"/>
  <c r="S1547" i="92"/>
  <c r="S1497" i="92"/>
  <c r="S1511" i="92"/>
  <c r="S1441" i="92"/>
  <c r="S1409" i="92"/>
  <c r="S1362" i="92"/>
  <c r="S178" i="92"/>
  <c r="S176" i="92"/>
  <c r="Q908" i="92"/>
  <c r="R908" i="92"/>
  <c r="Q911" i="92"/>
  <c r="R911" i="92"/>
  <c r="R928" i="92"/>
  <c r="Q928" i="92"/>
  <c r="Q956" i="92"/>
  <c r="R956" i="92"/>
  <c r="R978" i="92"/>
  <c r="Q978" i="92"/>
  <c r="R962" i="92"/>
  <c r="Q962" i="92"/>
  <c r="Q976" i="92"/>
  <c r="R976" i="92"/>
  <c r="Q966" i="92"/>
  <c r="R966" i="92"/>
  <c r="R983" i="92"/>
  <c r="Q983" i="92"/>
  <c r="R991" i="92"/>
  <c r="Q991" i="92"/>
  <c r="R996" i="92"/>
  <c r="Q996" i="92"/>
  <c r="Q1003" i="92"/>
  <c r="R1003" i="92"/>
  <c r="Q1020" i="92"/>
  <c r="R1020" i="92"/>
  <c r="R1038" i="92"/>
  <c r="Q1038" i="92"/>
  <c r="R1013" i="92"/>
  <c r="Q1013" i="92"/>
  <c r="Q1029" i="92"/>
  <c r="R1029" i="92"/>
  <c r="R1025" i="92"/>
  <c r="Q1025" i="92"/>
  <c r="R936" i="92"/>
  <c r="Q936" i="92"/>
  <c r="R1041" i="92"/>
  <c r="Q1041" i="92"/>
  <c r="Q1023" i="92"/>
  <c r="R1023" i="92"/>
  <c r="R1056" i="92"/>
  <c r="Q1056" i="92"/>
  <c r="Q1060" i="92"/>
  <c r="R1060" i="92"/>
  <c r="Q1066" i="92"/>
  <c r="R1066" i="92"/>
  <c r="Q1069" i="92"/>
  <c r="R1069" i="92"/>
  <c r="Q1071" i="92"/>
  <c r="R1071" i="92"/>
  <c r="R1087" i="92"/>
  <c r="Q1087" i="92"/>
  <c r="R1096" i="92"/>
  <c r="Q1096" i="92"/>
  <c r="Q1108" i="92"/>
  <c r="R1108" i="92"/>
  <c r="R1111" i="92"/>
  <c r="Q1111" i="92"/>
  <c r="R1107" i="92"/>
  <c r="Q1107" i="92"/>
  <c r="Q1103" i="92"/>
  <c r="R1103" i="92"/>
  <c r="Q1137" i="92"/>
  <c r="R1137" i="92"/>
  <c r="Q906" i="92"/>
  <c r="R906" i="92"/>
  <c r="R915" i="92"/>
  <c r="Q915" i="92"/>
  <c r="Q903" i="92"/>
  <c r="R903" i="92"/>
  <c r="Q926" i="92"/>
  <c r="R926" i="92"/>
  <c r="R946" i="92"/>
  <c r="Q946" i="92"/>
  <c r="Q957" i="92"/>
  <c r="R957" i="92"/>
  <c r="Q959" i="92"/>
  <c r="R959" i="92"/>
  <c r="R964" i="92"/>
  <c r="Q964" i="92"/>
  <c r="R960" i="92"/>
  <c r="Q960" i="92"/>
  <c r="R973" i="92"/>
  <c r="Q973" i="92"/>
  <c r="Q980" i="92"/>
  <c r="R980" i="92"/>
  <c r="R968" i="92"/>
  <c r="Q968" i="92"/>
  <c r="Q950" i="92"/>
  <c r="R950" i="92"/>
  <c r="R990" i="92"/>
  <c r="Q990" i="92"/>
  <c r="Q997" i="92"/>
  <c r="R997" i="92"/>
  <c r="Q994" i="92"/>
  <c r="R994" i="92"/>
  <c r="R998" i="92"/>
  <c r="Q998" i="92"/>
  <c r="R1019" i="92"/>
  <c r="Q1019" i="92"/>
  <c r="Q1035" i="92"/>
  <c r="R1035" i="92"/>
  <c r="Q1011" i="92"/>
  <c r="R1011" i="92"/>
  <c r="Q1016" i="92"/>
  <c r="R1016" i="92"/>
  <c r="Q1031" i="92"/>
  <c r="R1031" i="92"/>
  <c r="Q1027" i="92"/>
  <c r="R1027" i="92"/>
  <c r="R945" i="92"/>
  <c r="Q945" i="92"/>
  <c r="Q938" i="92"/>
  <c r="R938" i="92"/>
  <c r="R934" i="92"/>
  <c r="Q934" i="92"/>
  <c r="R930" i="92"/>
  <c r="Q930" i="92"/>
  <c r="Q944" i="92"/>
  <c r="R944" i="92"/>
  <c r="Q1043" i="92"/>
  <c r="R1043" i="92"/>
  <c r="Q1050" i="92"/>
  <c r="R1050" i="92"/>
  <c r="R1054" i="92"/>
  <c r="Q1054" i="92"/>
  <c r="R1059" i="92"/>
  <c r="Q1059" i="92"/>
  <c r="R1064" i="92"/>
  <c r="Q1064" i="92"/>
  <c r="Q1068" i="92"/>
  <c r="R1068" i="92"/>
  <c r="R1072" i="92"/>
  <c r="Q1072" i="92"/>
  <c r="Q1085" i="92"/>
  <c r="R1085" i="92"/>
  <c r="R1089" i="92"/>
  <c r="Q1089" i="92"/>
  <c r="R1098" i="92"/>
  <c r="Q1098" i="92"/>
  <c r="R1113" i="92"/>
  <c r="Q1113" i="92"/>
  <c r="R1105" i="92"/>
  <c r="Q1105" i="92"/>
  <c r="Q1101" i="92"/>
  <c r="R1101" i="92"/>
  <c r="R1192" i="92"/>
  <c r="Q1192" i="92"/>
  <c r="Q175" i="92"/>
  <c r="R175" i="92"/>
  <c r="R907" i="92"/>
  <c r="Q907" i="92"/>
  <c r="Q899" i="92"/>
  <c r="R899" i="92"/>
  <c r="Q910" i="92"/>
  <c r="R910" i="92"/>
  <c r="Q922" i="92"/>
  <c r="R922" i="92"/>
  <c r="Q924" i="92"/>
  <c r="R924" i="92"/>
  <c r="Q927" i="92"/>
  <c r="R927" i="92"/>
  <c r="Q948" i="92"/>
  <c r="R948" i="92"/>
  <c r="Q977" i="92"/>
  <c r="R977" i="92"/>
  <c r="Q963" i="92"/>
  <c r="R963" i="92"/>
  <c r="Q974" i="92"/>
  <c r="R974" i="92"/>
  <c r="R971" i="92"/>
  <c r="Q971" i="92"/>
  <c r="R967" i="92"/>
  <c r="Q967" i="92"/>
  <c r="Q987" i="92"/>
  <c r="R987" i="92"/>
  <c r="Q993" i="92"/>
  <c r="R993" i="92"/>
  <c r="Q989" i="92"/>
  <c r="R989" i="92"/>
  <c r="Q1002" i="92"/>
  <c r="R1002" i="92"/>
  <c r="Q1033" i="92"/>
  <c r="R1033" i="92"/>
  <c r="Q1037" i="92"/>
  <c r="R1037" i="92"/>
  <c r="Q1014" i="92"/>
  <c r="R1014" i="92"/>
  <c r="Q1015" i="92"/>
  <c r="R1015" i="92"/>
  <c r="Q1030" i="92"/>
  <c r="R1030" i="92"/>
  <c r="Q1026" i="92"/>
  <c r="R1026" i="92"/>
  <c r="Q941" i="92"/>
  <c r="R941" i="92"/>
  <c r="Q937" i="92"/>
  <c r="R937" i="92"/>
  <c r="Q933" i="92"/>
  <c r="R933" i="92"/>
  <c r="R929" i="92"/>
  <c r="Q929" i="92"/>
  <c r="Q1040" i="92"/>
  <c r="R1040" i="92"/>
  <c r="Q1022" i="92"/>
  <c r="R1022" i="92"/>
  <c r="Q1051" i="92"/>
  <c r="R1051" i="92"/>
  <c r="Q1055" i="92"/>
  <c r="R1055" i="92"/>
  <c r="Q1062" i="92"/>
  <c r="R1062" i="92"/>
  <c r="Q1065" i="92"/>
  <c r="R1065" i="92"/>
  <c r="Q1073" i="92"/>
  <c r="R1073" i="92"/>
  <c r="R1078" i="92"/>
  <c r="Q1078" i="92"/>
  <c r="Q1086" i="92"/>
  <c r="R1086" i="92"/>
  <c r="Q1090" i="92"/>
  <c r="R1090" i="92"/>
  <c r="Q1095" i="92"/>
  <c r="R1095" i="92"/>
  <c r="Q1099" i="92"/>
  <c r="R1099" i="92"/>
  <c r="Q1110" i="92"/>
  <c r="R1110" i="92"/>
  <c r="Q1114" i="92"/>
  <c r="R1114" i="92"/>
  <c r="Q1119" i="92"/>
  <c r="R1119" i="92"/>
  <c r="Q1104" i="92"/>
  <c r="R1104" i="92"/>
  <c r="R1100" i="92"/>
  <c r="Q1100" i="92"/>
  <c r="Q897" i="92"/>
  <c r="R897" i="92"/>
  <c r="Q905" i="92"/>
  <c r="R905" i="92"/>
  <c r="R951" i="92"/>
  <c r="Q951" i="92"/>
  <c r="Q958" i="92"/>
  <c r="R958" i="92"/>
  <c r="Q972" i="92"/>
  <c r="R972" i="92"/>
  <c r="Q970" i="92"/>
  <c r="R970" i="92"/>
  <c r="R999" i="92"/>
  <c r="Q999" i="92"/>
  <c r="R1010" i="92"/>
  <c r="Q1010" i="92"/>
  <c r="Q940" i="92"/>
  <c r="R940" i="92"/>
  <c r="Q932" i="92"/>
  <c r="R932" i="92"/>
  <c r="R1052" i="92"/>
  <c r="Q1052" i="92"/>
  <c r="Q1075" i="92"/>
  <c r="R1075" i="92"/>
  <c r="R1091" i="92"/>
  <c r="Q1091" i="92"/>
  <c r="R1116" i="92"/>
  <c r="Q1116" i="92"/>
  <c r="Q1262" i="92"/>
  <c r="R1262" i="92"/>
  <c r="R902" i="92"/>
  <c r="Q902" i="92"/>
  <c r="R909" i="92"/>
  <c r="Q909" i="92"/>
  <c r="R900" i="92"/>
  <c r="Q900" i="92"/>
  <c r="Q898" i="92"/>
  <c r="R898" i="92"/>
  <c r="Q901" i="92"/>
  <c r="R901" i="92"/>
  <c r="Q904" i="92"/>
  <c r="R904" i="92"/>
  <c r="Q912" i="92"/>
  <c r="R912" i="92"/>
  <c r="Q923" i="92"/>
  <c r="R923" i="92"/>
  <c r="Q925" i="92"/>
  <c r="R925" i="92"/>
  <c r="Q914" i="92"/>
  <c r="R914" i="92"/>
  <c r="Q981" i="92"/>
  <c r="R981" i="92"/>
  <c r="Q961" i="92"/>
  <c r="R961" i="92"/>
  <c r="R975" i="92"/>
  <c r="Q975" i="92"/>
  <c r="R969" i="92"/>
  <c r="Q969" i="92"/>
  <c r="Q965" i="92"/>
  <c r="R965" i="92"/>
  <c r="R986" i="92"/>
  <c r="Q986" i="92"/>
  <c r="Q988" i="92"/>
  <c r="R988" i="92"/>
  <c r="Q1000" i="92"/>
  <c r="R1000" i="92"/>
  <c r="Q995" i="92"/>
  <c r="R995" i="92"/>
  <c r="R992" i="92"/>
  <c r="Q992" i="92"/>
  <c r="Q1021" i="92"/>
  <c r="R1021" i="92"/>
  <c r="R1034" i="92"/>
  <c r="Q1034" i="92"/>
  <c r="Q1009" i="92"/>
  <c r="R1009" i="92"/>
  <c r="Q1012" i="92"/>
  <c r="R1012" i="92"/>
  <c r="R1032" i="92"/>
  <c r="Q1032" i="92"/>
  <c r="R1028" i="92"/>
  <c r="Q1028" i="92"/>
  <c r="Q1024" i="92"/>
  <c r="R1024" i="92"/>
  <c r="Q939" i="92"/>
  <c r="R939" i="92"/>
  <c r="Q935" i="92"/>
  <c r="R935" i="92"/>
  <c r="Q931" i="92"/>
  <c r="R931" i="92"/>
  <c r="Q1049" i="92"/>
  <c r="R1049" i="92"/>
  <c r="Q1053" i="92"/>
  <c r="R1053" i="92"/>
  <c r="R1061" i="92"/>
  <c r="Q1061" i="92"/>
  <c r="Q1063" i="92"/>
  <c r="R1063" i="92"/>
  <c r="Q1067" i="92"/>
  <c r="R1067" i="92"/>
  <c r="R1070" i="92"/>
  <c r="Q1070" i="92"/>
  <c r="R1076" i="92"/>
  <c r="Q1076" i="92"/>
  <c r="R1084" i="92"/>
  <c r="Q1084" i="92"/>
  <c r="Q1088" i="92"/>
  <c r="R1088" i="92"/>
  <c r="R1094" i="92"/>
  <c r="Q1094" i="92"/>
  <c r="Q1097" i="92"/>
  <c r="R1097" i="92"/>
  <c r="R1109" i="92"/>
  <c r="Q1109" i="92"/>
  <c r="Q1112" i="92"/>
  <c r="R1112" i="92"/>
  <c r="Q1117" i="92"/>
  <c r="R1117" i="92"/>
  <c r="Q1106" i="92"/>
  <c r="R1106" i="92"/>
  <c r="Q1102" i="92"/>
  <c r="R1102" i="92"/>
  <c r="Q1230" i="92"/>
  <c r="R1230" i="92"/>
  <c r="N1093" i="92"/>
  <c r="I873" i="92"/>
  <c r="K867" i="92"/>
  <c r="L867" i="92" s="1"/>
  <c r="N867" i="92" s="1"/>
  <c r="K894" i="92"/>
  <c r="L894" i="92" s="1"/>
  <c r="N894" i="92" s="1"/>
  <c r="K892" i="92"/>
  <c r="L892" i="92" s="1"/>
  <c r="N892" i="92" s="1"/>
  <c r="F891" i="92"/>
  <c r="K891" i="92" s="1"/>
  <c r="L891" i="92" s="1"/>
  <c r="N891" i="92" s="1"/>
  <c r="L890" i="92"/>
  <c r="N890" i="92" s="1"/>
  <c r="N889" i="92"/>
  <c r="L888" i="92"/>
  <c r="N888" i="92" s="1"/>
  <c r="L884" i="92"/>
  <c r="N884" i="92" s="1"/>
  <c r="F883" i="92"/>
  <c r="L882" i="92"/>
  <c r="N882" i="92" s="1"/>
  <c r="L881" i="92"/>
  <c r="N881" i="92" s="1"/>
  <c r="L880" i="92"/>
  <c r="N880" i="92" s="1"/>
  <c r="L879" i="92"/>
  <c r="N879" i="92" s="1"/>
  <c r="L878" i="92"/>
  <c r="N878" i="92" s="1"/>
  <c r="L877" i="92"/>
  <c r="N877" i="92" s="1"/>
  <c r="L876" i="92"/>
  <c r="N876" i="92" s="1"/>
  <c r="L875" i="92"/>
  <c r="N875" i="92" s="1"/>
  <c r="L874" i="92"/>
  <c r="N874" i="92" s="1"/>
  <c r="N873" i="92"/>
  <c r="L872" i="92"/>
  <c r="N872" i="92" s="1"/>
  <c r="I872" i="92"/>
  <c r="K872" i="92" s="1"/>
  <c r="L871" i="92"/>
  <c r="N871" i="92" s="1"/>
  <c r="I871" i="92"/>
  <c r="K871" i="92" s="1"/>
  <c r="F870" i="92"/>
  <c r="F854" i="92"/>
  <c r="K854" i="92" s="1"/>
  <c r="L854" i="92" s="1"/>
  <c r="N854" i="92" s="1"/>
  <c r="L862" i="92"/>
  <c r="N862" i="92" s="1"/>
  <c r="L859" i="92"/>
  <c r="N859" i="92" s="1"/>
  <c r="I859" i="92"/>
  <c r="K859" i="92" s="1"/>
  <c r="K868" i="92"/>
  <c r="L868" i="92" s="1"/>
  <c r="N868" i="92" s="1"/>
  <c r="K865" i="92"/>
  <c r="L865" i="92" s="1"/>
  <c r="N865" i="92" s="1"/>
  <c r="F864" i="92"/>
  <c r="K864" i="92" s="1"/>
  <c r="L864" i="92" s="1"/>
  <c r="N864" i="92" s="1"/>
  <c r="L863" i="92"/>
  <c r="N863" i="92" s="1"/>
  <c r="L861" i="92"/>
  <c r="N861" i="92" s="1"/>
  <c r="L860" i="92"/>
  <c r="N860" i="92" s="1"/>
  <c r="L858" i="92"/>
  <c r="N858" i="92" s="1"/>
  <c r="I858" i="92"/>
  <c r="K858" i="92" s="1"/>
  <c r="F857" i="92"/>
  <c r="F846" i="92"/>
  <c r="K855" i="92"/>
  <c r="L855" i="92" s="1"/>
  <c r="N855" i="92" s="1"/>
  <c r="K852" i="92"/>
  <c r="L852" i="92" s="1"/>
  <c r="N852" i="92" s="1"/>
  <c r="F851" i="92"/>
  <c r="K851" i="92" s="1"/>
  <c r="L851" i="92" s="1"/>
  <c r="N851" i="92" s="1"/>
  <c r="L850" i="92"/>
  <c r="N850" i="92" s="1"/>
  <c r="L849" i="92"/>
  <c r="N849" i="92" s="1"/>
  <c r="L848" i="92"/>
  <c r="N848" i="92" s="1"/>
  <c r="L847" i="92"/>
  <c r="N847" i="92" s="1"/>
  <c r="I847" i="92"/>
  <c r="K847" i="92" s="1"/>
  <c r="K846" i="92" s="1"/>
  <c r="L832" i="92"/>
  <c r="N832" i="92" s="1"/>
  <c r="K842" i="92"/>
  <c r="L842" i="92" s="1"/>
  <c r="N842" i="92" s="1"/>
  <c r="K841" i="92"/>
  <c r="L841" i="92" s="1"/>
  <c r="N841" i="92" s="1"/>
  <c r="K840" i="92"/>
  <c r="L840" i="92" s="1"/>
  <c r="N840" i="92" s="1"/>
  <c r="K838" i="92"/>
  <c r="L838" i="92" s="1"/>
  <c r="N838" i="92" s="1"/>
  <c r="F837" i="92"/>
  <c r="K837" i="92" s="1"/>
  <c r="L837" i="92" s="1"/>
  <c r="N837" i="92" s="1"/>
  <c r="L836" i="92"/>
  <c r="N836" i="92" s="1"/>
  <c r="L835" i="92"/>
  <c r="N835" i="92" s="1"/>
  <c r="L834" i="92"/>
  <c r="N834" i="92" s="1"/>
  <c r="L833" i="92"/>
  <c r="N833" i="92" s="1"/>
  <c r="L831" i="92"/>
  <c r="N831" i="92" s="1"/>
  <c r="N830" i="92"/>
  <c r="L829" i="92"/>
  <c r="N829" i="92" s="1"/>
  <c r="I829" i="92"/>
  <c r="K829" i="92" s="1"/>
  <c r="L828" i="92"/>
  <c r="N828" i="92" s="1"/>
  <c r="K828" i="92"/>
  <c r="F827" i="92"/>
  <c r="I812" i="92"/>
  <c r="K812" i="92" s="1"/>
  <c r="K825" i="92"/>
  <c r="L825" i="92" s="1"/>
  <c r="N825" i="92" s="1"/>
  <c r="L823" i="92"/>
  <c r="N823" i="92" s="1"/>
  <c r="K824" i="92"/>
  <c r="L824" i="92" s="1"/>
  <c r="N824" i="92" s="1"/>
  <c r="L817" i="92"/>
  <c r="N817" i="92" s="1"/>
  <c r="F816" i="92"/>
  <c r="L816" i="92" s="1"/>
  <c r="K801" i="92"/>
  <c r="K800" i="92"/>
  <c r="K821" i="92"/>
  <c r="L821" i="92" s="1"/>
  <c r="N821" i="92" s="1"/>
  <c r="F820" i="92"/>
  <c r="K820" i="92" s="1"/>
  <c r="L820" i="92" s="1"/>
  <c r="N820" i="92" s="1"/>
  <c r="L819" i="92"/>
  <c r="N819" i="92" s="1"/>
  <c r="L818" i="92"/>
  <c r="N818" i="92" s="1"/>
  <c r="L815" i="92"/>
  <c r="N815" i="92" s="1"/>
  <c r="L814" i="92"/>
  <c r="N814" i="92" s="1"/>
  <c r="L813" i="92"/>
  <c r="N813" i="92" s="1"/>
  <c r="I813" i="92"/>
  <c r="K813" i="92" s="1"/>
  <c r="L812" i="92"/>
  <c r="N812" i="92" s="1"/>
  <c r="F811" i="92"/>
  <c r="L800" i="92"/>
  <c r="N800" i="92" s="1"/>
  <c r="K788" i="92"/>
  <c r="L809" i="92"/>
  <c r="N809" i="92" s="1"/>
  <c r="F808" i="92"/>
  <c r="K806" i="92"/>
  <c r="L806" i="92" s="1"/>
  <c r="N806" i="92" s="1"/>
  <c r="F805" i="92"/>
  <c r="K805" i="92" s="1"/>
  <c r="L805" i="92" s="1"/>
  <c r="N805" i="92" s="1"/>
  <c r="L804" i="92"/>
  <c r="N804" i="92" s="1"/>
  <c r="L803" i="92"/>
  <c r="N803" i="92" s="1"/>
  <c r="L802" i="92"/>
  <c r="N802" i="92" s="1"/>
  <c r="L801" i="92"/>
  <c r="N801" i="92" s="1"/>
  <c r="L797" i="92"/>
  <c r="N797" i="92" s="1"/>
  <c r="F796" i="92"/>
  <c r="L796" i="92" s="1"/>
  <c r="N796" i="92" s="1"/>
  <c r="K794" i="92"/>
  <c r="L794" i="92" s="1"/>
  <c r="N794" i="92" s="1"/>
  <c r="F793" i="92"/>
  <c r="K793" i="92" s="1"/>
  <c r="L793" i="92" s="1"/>
  <c r="N793" i="92" s="1"/>
  <c r="L792" i="92"/>
  <c r="N792" i="92" s="1"/>
  <c r="L791" i="92"/>
  <c r="N791" i="92" s="1"/>
  <c r="L790" i="92"/>
  <c r="N790" i="92" s="1"/>
  <c r="L789" i="92"/>
  <c r="N789" i="92" s="1"/>
  <c r="K789" i="92"/>
  <c r="L788" i="92"/>
  <c r="N788" i="92" s="1"/>
  <c r="K765" i="92"/>
  <c r="K764" i="92"/>
  <c r="L785" i="92"/>
  <c r="N785" i="92" s="1"/>
  <c r="F784" i="92"/>
  <c r="K782" i="92"/>
  <c r="L782" i="92" s="1"/>
  <c r="N782" i="92" s="1"/>
  <c r="F781" i="92"/>
  <c r="K781" i="92" s="1"/>
  <c r="L781" i="92" s="1"/>
  <c r="N781" i="92" s="1"/>
  <c r="L780" i="92"/>
  <c r="N780" i="92" s="1"/>
  <c r="L779" i="92"/>
  <c r="N779" i="92" s="1"/>
  <c r="L778" i="92"/>
  <c r="N778" i="92" s="1"/>
  <c r="L777" i="92"/>
  <c r="N777" i="92" s="1"/>
  <c r="K777" i="92"/>
  <c r="L776" i="92"/>
  <c r="N776" i="92" s="1"/>
  <c r="K776" i="92"/>
  <c r="L773" i="92"/>
  <c r="N773" i="92" s="1"/>
  <c r="F772" i="92"/>
  <c r="L772" i="92" s="1"/>
  <c r="N772" i="92" s="1"/>
  <c r="K770" i="92"/>
  <c r="L770" i="92" s="1"/>
  <c r="N770" i="92" s="1"/>
  <c r="F769" i="92"/>
  <c r="K769" i="92" s="1"/>
  <c r="L769" i="92" s="1"/>
  <c r="N769" i="92" s="1"/>
  <c r="L768" i="92"/>
  <c r="N768" i="92" s="1"/>
  <c r="L767" i="92"/>
  <c r="N767" i="92" s="1"/>
  <c r="L766" i="92"/>
  <c r="N766" i="92" s="1"/>
  <c r="L765" i="92"/>
  <c r="N765" i="92" s="1"/>
  <c r="L764" i="92"/>
  <c r="N764" i="92" s="1"/>
  <c r="K753" i="92"/>
  <c r="K752" i="92"/>
  <c r="K741" i="92"/>
  <c r="K740" i="92"/>
  <c r="L742" i="92"/>
  <c r="N742" i="92" s="1"/>
  <c r="L761" i="92"/>
  <c r="L760" i="92" s="1"/>
  <c r="N760" i="92" s="1"/>
  <c r="F760" i="92"/>
  <c r="K758" i="92"/>
  <c r="L758" i="92" s="1"/>
  <c r="N758" i="92" s="1"/>
  <c r="F757" i="92"/>
  <c r="K757" i="92" s="1"/>
  <c r="L757" i="92" s="1"/>
  <c r="N757" i="92" s="1"/>
  <c r="L756" i="92"/>
  <c r="N756" i="92" s="1"/>
  <c r="L755" i="92"/>
  <c r="N755" i="92" s="1"/>
  <c r="L754" i="92"/>
  <c r="N754" i="92" s="1"/>
  <c r="L753" i="92"/>
  <c r="N753" i="92" s="1"/>
  <c r="L752" i="92"/>
  <c r="N752" i="92" s="1"/>
  <c r="L749" i="92"/>
  <c r="N749" i="92" s="1"/>
  <c r="F748" i="92"/>
  <c r="L748" i="92" s="1"/>
  <c r="N748" i="92" s="1"/>
  <c r="K746" i="92"/>
  <c r="L746" i="92" s="1"/>
  <c r="N746" i="92" s="1"/>
  <c r="F745" i="92"/>
  <c r="K745" i="92" s="1"/>
  <c r="L745" i="92" s="1"/>
  <c r="N745" i="92" s="1"/>
  <c r="L744" i="92"/>
  <c r="N744" i="92" s="1"/>
  <c r="L743" i="92"/>
  <c r="N743" i="92" s="1"/>
  <c r="L741" i="92"/>
  <c r="N741" i="92" s="1"/>
  <c r="L740" i="92"/>
  <c r="N740" i="92" s="1"/>
  <c r="K717" i="92"/>
  <c r="K728" i="92"/>
  <c r="L731" i="92"/>
  <c r="N731" i="92" s="1"/>
  <c r="L737" i="92"/>
  <c r="L736" i="92" s="1"/>
  <c r="N736" i="92" s="1"/>
  <c r="K718" i="92"/>
  <c r="K734" i="92"/>
  <c r="L734" i="92" s="1"/>
  <c r="N734" i="92" s="1"/>
  <c r="F733" i="92"/>
  <c r="K733" i="92" s="1"/>
  <c r="L733" i="92" s="1"/>
  <c r="N733" i="92" s="1"/>
  <c r="L732" i="92"/>
  <c r="N732" i="92" s="1"/>
  <c r="L730" i="92"/>
  <c r="N730" i="92" s="1"/>
  <c r="L729" i="92"/>
  <c r="N729" i="92" s="1"/>
  <c r="K729" i="92"/>
  <c r="L728" i="92"/>
  <c r="N728" i="92" s="1"/>
  <c r="L725" i="92"/>
  <c r="N725" i="92" s="1"/>
  <c r="F724" i="92"/>
  <c r="L724" i="92" s="1"/>
  <c r="N724" i="92" s="1"/>
  <c r="K722" i="92"/>
  <c r="L722" i="92" s="1"/>
  <c r="N722" i="92" s="1"/>
  <c r="F721" i="92"/>
  <c r="K721" i="92" s="1"/>
  <c r="L720" i="92"/>
  <c r="N720" i="92" s="1"/>
  <c r="L719" i="92"/>
  <c r="N719" i="92" s="1"/>
  <c r="L718" i="92"/>
  <c r="N718" i="92" s="1"/>
  <c r="L717" i="92"/>
  <c r="N717" i="92" s="1"/>
  <c r="K695" i="92"/>
  <c r="K694" i="92"/>
  <c r="K707" i="92"/>
  <c r="K706" i="92"/>
  <c r="N703" i="92"/>
  <c r="L697" i="92"/>
  <c r="N697" i="92" s="1"/>
  <c r="F702" i="92"/>
  <c r="L702" i="92" s="1"/>
  <c r="S1011" i="92" l="1"/>
  <c r="S1348" i="92"/>
  <c r="S1745" i="92"/>
  <c r="S1178" i="92"/>
  <c r="K857" i="92"/>
  <c r="N857" i="92" s="1"/>
  <c r="S1690" i="92"/>
  <c r="S1422" i="92"/>
  <c r="K775" i="92"/>
  <c r="N775" i="92" s="1"/>
  <c r="K827" i="92"/>
  <c r="N827" i="92" s="1"/>
  <c r="S170" i="92"/>
  <c r="K787" i="92"/>
  <c r="N787" i="92" s="1"/>
  <c r="K751" i="92"/>
  <c r="N751" i="92" s="1"/>
  <c r="K739" i="92"/>
  <c r="N739" i="92" s="1"/>
  <c r="K693" i="92"/>
  <c r="K727" i="92"/>
  <c r="N727" i="92" s="1"/>
  <c r="K870" i="92"/>
  <c r="N870" i="92" s="1"/>
  <c r="K705" i="92"/>
  <c r="N705" i="92" s="1"/>
  <c r="K716" i="92"/>
  <c r="N716" i="92" s="1"/>
  <c r="K811" i="92"/>
  <c r="N811" i="92" s="1"/>
  <c r="K763" i="92"/>
  <c r="N763" i="92" s="1"/>
  <c r="K799" i="92"/>
  <c r="N799" i="92" s="1"/>
  <c r="R947" i="92"/>
  <c r="Q947" i="92"/>
  <c r="S1746" i="92"/>
  <c r="S1661" i="92"/>
  <c r="S1292" i="92"/>
  <c r="S1457" i="92"/>
  <c r="S1635" i="92"/>
  <c r="S1428" i="92"/>
  <c r="S1537" i="92"/>
  <c r="S1519" i="92"/>
  <c r="S1719" i="92"/>
  <c r="S1720" i="92"/>
  <c r="S1736" i="92"/>
  <c r="S1230" i="92"/>
  <c r="S1106" i="92"/>
  <c r="S1088" i="92"/>
  <c r="S1032" i="92"/>
  <c r="S995" i="92"/>
  <c r="S986" i="92"/>
  <c r="S961" i="92"/>
  <c r="S925" i="92"/>
  <c r="S902" i="92"/>
  <c r="S1116" i="92"/>
  <c r="S1052" i="92"/>
  <c r="S940" i="92"/>
  <c r="S1073" i="92"/>
  <c r="S1055" i="92"/>
  <c r="S1022" i="92"/>
  <c r="S929" i="92"/>
  <c r="S971" i="92"/>
  <c r="S948" i="92"/>
  <c r="S910" i="92"/>
  <c r="S1098" i="92"/>
  <c r="S1059" i="92"/>
  <c r="S945" i="92"/>
  <c r="S998" i="92"/>
  <c r="S990" i="92"/>
  <c r="S968" i="92"/>
  <c r="S964" i="92"/>
  <c r="S957" i="92"/>
  <c r="S1107" i="92"/>
  <c r="S1087" i="92"/>
  <c r="S1069" i="92"/>
  <c r="S936" i="92"/>
  <c r="S1029" i="92"/>
  <c r="S962" i="92"/>
  <c r="S1555" i="92"/>
  <c r="S1411" i="92"/>
  <c r="S1758" i="92"/>
  <c r="S1404" i="92"/>
  <c r="S1624" i="92"/>
  <c r="S1365" i="92"/>
  <c r="S1601" i="92"/>
  <c r="S1486" i="92"/>
  <c r="S1327" i="92"/>
  <c r="S1576" i="92"/>
  <c r="S1694" i="92"/>
  <c r="S1028" i="92"/>
  <c r="S1034" i="92"/>
  <c r="S992" i="92"/>
  <c r="S988" i="92"/>
  <c r="S965" i="92"/>
  <c r="S975" i="92"/>
  <c r="S904" i="92"/>
  <c r="S909" i="92"/>
  <c r="S1091" i="92"/>
  <c r="S1010" i="92"/>
  <c r="S1078" i="92"/>
  <c r="S1051" i="92"/>
  <c r="S1014" i="92"/>
  <c r="S1033" i="92"/>
  <c r="S967" i="92"/>
  <c r="S927" i="92"/>
  <c r="S907" i="92"/>
  <c r="S1192" i="92"/>
  <c r="S1105" i="92"/>
  <c r="S1089" i="92"/>
  <c r="S1072" i="92"/>
  <c r="S1064" i="92"/>
  <c r="S1054" i="92"/>
  <c r="S1043" i="92"/>
  <c r="S1019" i="92"/>
  <c r="S980" i="92"/>
  <c r="S960" i="92"/>
  <c r="S959" i="92"/>
  <c r="S1111" i="92"/>
  <c r="S1071" i="92"/>
  <c r="S1066" i="92"/>
  <c r="S1056" i="92"/>
  <c r="S1041" i="92"/>
  <c r="S1013" i="92"/>
  <c r="S996" i="92"/>
  <c r="S983" i="92"/>
  <c r="S978" i="92"/>
  <c r="S928" i="92"/>
  <c r="S908" i="92"/>
  <c r="S1295" i="92"/>
  <c r="S1330" i="92"/>
  <c r="S1117" i="92"/>
  <c r="S1084" i="92"/>
  <c r="S1063" i="92"/>
  <c r="R718" i="92"/>
  <c r="Q718" i="92"/>
  <c r="R733" i="92"/>
  <c r="Q733" i="92"/>
  <c r="Q745" i="92"/>
  <c r="R745" i="92"/>
  <c r="R752" i="92"/>
  <c r="Q752" i="92"/>
  <c r="R756" i="92"/>
  <c r="Q756" i="92"/>
  <c r="R766" i="92"/>
  <c r="Q766" i="92"/>
  <c r="R776" i="92"/>
  <c r="Q776" i="92"/>
  <c r="Q788" i="92"/>
  <c r="R788" i="92"/>
  <c r="Q796" i="92"/>
  <c r="R796" i="92"/>
  <c r="Q820" i="92"/>
  <c r="R820" i="92"/>
  <c r="Q828" i="92"/>
  <c r="R828" i="92"/>
  <c r="Q836" i="92"/>
  <c r="R836" i="92"/>
  <c r="Q865" i="92"/>
  <c r="R865" i="92"/>
  <c r="Q871" i="92"/>
  <c r="R871" i="92"/>
  <c r="Q874" i="92"/>
  <c r="R874" i="92"/>
  <c r="Q878" i="92"/>
  <c r="R878" i="92"/>
  <c r="Q888" i="92"/>
  <c r="R888" i="92"/>
  <c r="Q896" i="92"/>
  <c r="R896" i="92"/>
  <c r="Q1018" i="92"/>
  <c r="R1018" i="92"/>
  <c r="R697" i="92"/>
  <c r="Q697" i="92"/>
  <c r="R724" i="92"/>
  <c r="Q724" i="92"/>
  <c r="Q729" i="92"/>
  <c r="R729" i="92"/>
  <c r="Q731" i="92"/>
  <c r="R731" i="92"/>
  <c r="Q746" i="92"/>
  <c r="R746" i="92"/>
  <c r="Q753" i="92"/>
  <c r="R753" i="92"/>
  <c r="R742" i="92"/>
  <c r="Q742" i="92"/>
  <c r="Q772" i="92"/>
  <c r="R772" i="92"/>
  <c r="Q780" i="92"/>
  <c r="R780" i="92"/>
  <c r="Q797" i="92"/>
  <c r="R797" i="92"/>
  <c r="R809" i="92"/>
  <c r="Q809" i="92"/>
  <c r="Q821" i="92"/>
  <c r="R821" i="92"/>
  <c r="Q817" i="92"/>
  <c r="R817" i="92"/>
  <c r="Q837" i="92"/>
  <c r="R837" i="92"/>
  <c r="Q851" i="92"/>
  <c r="R851" i="92"/>
  <c r="R868" i="92"/>
  <c r="Q868" i="92"/>
  <c r="Q875" i="92"/>
  <c r="R875" i="92"/>
  <c r="Q882" i="92"/>
  <c r="R882" i="92"/>
  <c r="Q889" i="92"/>
  <c r="R889" i="92"/>
  <c r="R921" i="92"/>
  <c r="Q921" i="92"/>
  <c r="S1112" i="92"/>
  <c r="S1067" i="92"/>
  <c r="S1049" i="92"/>
  <c r="S1024" i="92"/>
  <c r="S1009" i="92"/>
  <c r="S969" i="92"/>
  <c r="S912" i="92"/>
  <c r="S900" i="92"/>
  <c r="S970" i="92"/>
  <c r="S958" i="92"/>
  <c r="S1100" i="92"/>
  <c r="S1110" i="92"/>
  <c r="S1086" i="92"/>
  <c r="S1065" i="92"/>
  <c r="S937" i="92"/>
  <c r="S1015" i="92"/>
  <c r="S1002" i="92"/>
  <c r="S987" i="92"/>
  <c r="S963" i="92"/>
  <c r="S899" i="92"/>
  <c r="S1113" i="92"/>
  <c r="S1068" i="92"/>
  <c r="S1050" i="92"/>
  <c r="S934" i="92"/>
  <c r="S1031" i="92"/>
  <c r="S946" i="92"/>
  <c r="S915" i="92"/>
  <c r="S1108" i="92"/>
  <c r="S1023" i="92"/>
  <c r="S1038" i="92"/>
  <c r="S991" i="92"/>
  <c r="S956" i="92"/>
  <c r="R703" i="92"/>
  <c r="Q703" i="92"/>
  <c r="Q720" i="92"/>
  <c r="R720" i="92"/>
  <c r="Q725" i="92"/>
  <c r="R725" i="92"/>
  <c r="R730" i="92"/>
  <c r="Q730" i="92"/>
  <c r="R743" i="92"/>
  <c r="Q743" i="92"/>
  <c r="Q748" i="92"/>
  <c r="R748" i="92"/>
  <c r="Q754" i="92"/>
  <c r="R754" i="92"/>
  <c r="R758" i="92"/>
  <c r="Q758" i="92"/>
  <c r="R764" i="92"/>
  <c r="Q764" i="92"/>
  <c r="Q768" i="92"/>
  <c r="R768" i="92"/>
  <c r="Q773" i="92"/>
  <c r="R773" i="92"/>
  <c r="Q777" i="92"/>
  <c r="R777" i="92"/>
  <c r="R781" i="92"/>
  <c r="Q781" i="92"/>
  <c r="Q789" i="92"/>
  <c r="R789" i="92"/>
  <c r="R793" i="92"/>
  <c r="Q793" i="92"/>
  <c r="R801" i="92"/>
  <c r="Q801" i="92"/>
  <c r="Q805" i="92"/>
  <c r="R805" i="92"/>
  <c r="R818" i="92"/>
  <c r="Q818" i="92"/>
  <c r="Q824" i="92"/>
  <c r="R824" i="92"/>
  <c r="Q829" i="92"/>
  <c r="R829" i="92"/>
  <c r="Q834" i="92"/>
  <c r="R834" i="92"/>
  <c r="Q838" i="92"/>
  <c r="R838" i="92"/>
  <c r="Q848" i="92"/>
  <c r="R848" i="92"/>
  <c r="R852" i="92"/>
  <c r="Q852" i="92"/>
  <c r="Q863" i="92"/>
  <c r="R863" i="92"/>
  <c r="Q872" i="92"/>
  <c r="R872" i="92"/>
  <c r="Q876" i="92"/>
  <c r="R876" i="92"/>
  <c r="Q880" i="92"/>
  <c r="R880" i="92"/>
  <c r="Q890" i="92"/>
  <c r="R890" i="92"/>
  <c r="Q867" i="92"/>
  <c r="R867" i="92"/>
  <c r="R955" i="92"/>
  <c r="Q955" i="92"/>
  <c r="R1058" i="92"/>
  <c r="Q1058" i="92"/>
  <c r="S1102" i="92"/>
  <c r="S1109" i="92"/>
  <c r="S1094" i="92"/>
  <c r="S1070" i="92"/>
  <c r="Q722" i="92"/>
  <c r="R722" i="92"/>
  <c r="R736" i="92"/>
  <c r="Q736" i="92"/>
  <c r="Q740" i="92"/>
  <c r="R740" i="92"/>
  <c r="R760" i="92"/>
  <c r="Q760" i="92"/>
  <c r="Q770" i="92"/>
  <c r="R770" i="92"/>
  <c r="Q779" i="92"/>
  <c r="R779" i="92"/>
  <c r="R791" i="92"/>
  <c r="Q791" i="92"/>
  <c r="Q803" i="92"/>
  <c r="R803" i="92"/>
  <c r="Q814" i="92"/>
  <c r="R814" i="92"/>
  <c r="Q825" i="92"/>
  <c r="R825" i="92"/>
  <c r="Q831" i="92"/>
  <c r="R831" i="92"/>
  <c r="R841" i="92"/>
  <c r="Q841" i="92"/>
  <c r="R850" i="92"/>
  <c r="Q850" i="92"/>
  <c r="R860" i="92"/>
  <c r="Q860" i="92"/>
  <c r="R862" i="92"/>
  <c r="Q862" i="92"/>
  <c r="Q881" i="92"/>
  <c r="R881" i="92"/>
  <c r="Q892" i="92"/>
  <c r="R892" i="92"/>
  <c r="Q719" i="92"/>
  <c r="R719" i="92"/>
  <c r="Q734" i="92"/>
  <c r="R734" i="92"/>
  <c r="R741" i="92"/>
  <c r="Q741" i="92"/>
  <c r="R757" i="92"/>
  <c r="Q757" i="92"/>
  <c r="Q767" i="92"/>
  <c r="R767" i="92"/>
  <c r="Q785" i="92"/>
  <c r="R785" i="92"/>
  <c r="Q792" i="92"/>
  <c r="R792" i="92"/>
  <c r="Q804" i="92"/>
  <c r="R804" i="92"/>
  <c r="Q812" i="92"/>
  <c r="R812" i="92"/>
  <c r="Q815" i="92"/>
  <c r="R815" i="92"/>
  <c r="R833" i="92"/>
  <c r="Q833" i="92"/>
  <c r="Q842" i="92"/>
  <c r="R842" i="92"/>
  <c r="Q847" i="92"/>
  <c r="R847" i="92"/>
  <c r="Q861" i="92"/>
  <c r="R861" i="92"/>
  <c r="Q854" i="92"/>
  <c r="R854" i="92"/>
  <c r="R879" i="92"/>
  <c r="Q879" i="92"/>
  <c r="R894" i="92"/>
  <c r="Q894" i="92"/>
  <c r="R1093" i="92"/>
  <c r="Q1093" i="92"/>
  <c r="S1097" i="92"/>
  <c r="S1076" i="92"/>
  <c r="S1061" i="92"/>
  <c r="S935" i="92"/>
  <c r="S1021" i="92"/>
  <c r="S914" i="92"/>
  <c r="S901" i="92"/>
  <c r="S1075" i="92"/>
  <c r="S905" i="92"/>
  <c r="S1119" i="92"/>
  <c r="S1095" i="92"/>
  <c r="S1026" i="92"/>
  <c r="S1037" i="92"/>
  <c r="S993" i="92"/>
  <c r="S924" i="92"/>
  <c r="S175" i="92"/>
  <c r="S1101" i="92"/>
  <c r="S1085" i="92"/>
  <c r="S944" i="92"/>
  <c r="S997" i="92"/>
  <c r="S973" i="92"/>
  <c r="S903" i="92"/>
  <c r="S1137" i="92"/>
  <c r="S1060" i="92"/>
  <c r="S1003" i="92"/>
  <c r="S966" i="92"/>
  <c r="S911" i="92"/>
  <c r="Q717" i="92"/>
  <c r="R717" i="92"/>
  <c r="Q728" i="92"/>
  <c r="R728" i="92"/>
  <c r="Q732" i="92"/>
  <c r="R732" i="92"/>
  <c r="R744" i="92"/>
  <c r="Q744" i="92"/>
  <c r="Q749" i="92"/>
  <c r="R749" i="92"/>
  <c r="Q755" i="92"/>
  <c r="R755" i="92"/>
  <c r="R765" i="92"/>
  <c r="Q765" i="92"/>
  <c r="Q769" i="92"/>
  <c r="R769" i="92"/>
  <c r="Q778" i="92"/>
  <c r="R778" i="92"/>
  <c r="Q782" i="92"/>
  <c r="R782" i="92"/>
  <c r="Q790" i="92"/>
  <c r="R790" i="92"/>
  <c r="Q794" i="92"/>
  <c r="R794" i="92"/>
  <c r="Q802" i="92"/>
  <c r="R802" i="92"/>
  <c r="Q806" i="92"/>
  <c r="R806" i="92"/>
  <c r="Q800" i="92"/>
  <c r="R800" i="92"/>
  <c r="Q813" i="92"/>
  <c r="R813" i="92"/>
  <c r="Q819" i="92"/>
  <c r="R819" i="92"/>
  <c r="Q823" i="92"/>
  <c r="R823" i="92"/>
  <c r="Q830" i="92"/>
  <c r="R830" i="92"/>
  <c r="Q835" i="92"/>
  <c r="R835" i="92"/>
  <c r="Q840" i="92"/>
  <c r="R840" i="92"/>
  <c r="R832" i="92"/>
  <c r="Q832" i="92"/>
  <c r="Q849" i="92"/>
  <c r="R849" i="92"/>
  <c r="Q855" i="92"/>
  <c r="R855" i="92"/>
  <c r="Q858" i="92"/>
  <c r="R858" i="92"/>
  <c r="Q864" i="92"/>
  <c r="R864" i="92"/>
  <c r="Q859" i="92"/>
  <c r="R859" i="92"/>
  <c r="Q873" i="92"/>
  <c r="R873" i="92"/>
  <c r="R877" i="92"/>
  <c r="Q877" i="92"/>
  <c r="Q884" i="92"/>
  <c r="R884" i="92"/>
  <c r="Q891" i="92"/>
  <c r="R891" i="92"/>
  <c r="R985" i="92"/>
  <c r="Q985" i="92"/>
  <c r="S1053" i="92"/>
  <c r="S931" i="92"/>
  <c r="S939" i="92"/>
  <c r="S1012" i="92"/>
  <c r="S1000" i="92"/>
  <c r="S981" i="92"/>
  <c r="S923" i="92"/>
  <c r="S898" i="92"/>
  <c r="S1262" i="92"/>
  <c r="S932" i="92"/>
  <c r="S999" i="92"/>
  <c r="S972" i="92"/>
  <c r="S951" i="92"/>
  <c r="S897" i="92"/>
  <c r="S1104" i="92"/>
  <c r="S1114" i="92"/>
  <c r="S1099" i="92"/>
  <c r="S1090" i="92"/>
  <c r="S1062" i="92"/>
  <c r="S1040" i="92"/>
  <c r="S933" i="92"/>
  <c r="S941" i="92"/>
  <c r="S1030" i="92"/>
  <c r="S989" i="92"/>
  <c r="S974" i="92"/>
  <c r="S977" i="92"/>
  <c r="S922" i="92"/>
  <c r="S930" i="92"/>
  <c r="S938" i="92"/>
  <c r="S1027" i="92"/>
  <c r="S1016" i="92"/>
  <c r="S1035" i="92"/>
  <c r="S994" i="92"/>
  <c r="S950" i="92"/>
  <c r="S926" i="92"/>
  <c r="S906" i="92"/>
  <c r="S1103" i="92"/>
  <c r="S1096" i="92"/>
  <c r="S1025" i="92"/>
  <c r="S1020" i="92"/>
  <c r="S976" i="92"/>
  <c r="L886" i="92"/>
  <c r="N886" i="92" s="1"/>
  <c r="N887" i="92"/>
  <c r="N846" i="92"/>
  <c r="L808" i="92"/>
  <c r="N808" i="92" s="1"/>
  <c r="N816" i="92"/>
  <c r="L784" i="92"/>
  <c r="N784" i="92" s="1"/>
  <c r="N761" i="92"/>
  <c r="N737" i="92"/>
  <c r="L721" i="92"/>
  <c r="N721" i="92" s="1"/>
  <c r="L713" i="92"/>
  <c r="N713" i="92" s="1"/>
  <c r="F713" i="92"/>
  <c r="K711" i="92"/>
  <c r="L711" i="92" s="1"/>
  <c r="N711" i="92" s="1"/>
  <c r="F710" i="92"/>
  <c r="K710" i="92" s="1"/>
  <c r="L710" i="92" s="1"/>
  <c r="N710" i="92" s="1"/>
  <c r="L709" i="92"/>
  <c r="N709" i="92" s="1"/>
  <c r="L708" i="92"/>
  <c r="N708" i="92" s="1"/>
  <c r="L707" i="92"/>
  <c r="N707" i="92" s="1"/>
  <c r="L706" i="92"/>
  <c r="N706" i="92" s="1"/>
  <c r="N702" i="92"/>
  <c r="K700" i="92"/>
  <c r="L700" i="92" s="1"/>
  <c r="N700" i="92" s="1"/>
  <c r="F699" i="92"/>
  <c r="K699" i="92" s="1"/>
  <c r="L699" i="92" s="1"/>
  <c r="N699" i="92" s="1"/>
  <c r="L698" i="92"/>
  <c r="N698" i="92" s="1"/>
  <c r="L696" i="92"/>
  <c r="N696" i="92" s="1"/>
  <c r="L695" i="92"/>
  <c r="N695" i="92" s="1"/>
  <c r="L694" i="92"/>
  <c r="N694" i="92" s="1"/>
  <c r="K684" i="92"/>
  <c r="K683" i="92"/>
  <c r="L691" i="92"/>
  <c r="N691" i="92" s="1"/>
  <c r="F690" i="92"/>
  <c r="K688" i="92"/>
  <c r="L688" i="92" s="1"/>
  <c r="N688" i="92" s="1"/>
  <c r="F687" i="92"/>
  <c r="K687" i="92" s="1"/>
  <c r="L687" i="92" s="1"/>
  <c r="N687" i="92" s="1"/>
  <c r="L686" i="92"/>
  <c r="N686" i="92" s="1"/>
  <c r="L685" i="92"/>
  <c r="N685" i="92" s="1"/>
  <c r="L684" i="92"/>
  <c r="N684" i="92" s="1"/>
  <c r="L683" i="92"/>
  <c r="N683" i="92" s="1"/>
  <c r="K673" i="92"/>
  <c r="K672" i="92"/>
  <c r="L680" i="92"/>
  <c r="L679" i="92" s="1"/>
  <c r="N679" i="92" s="1"/>
  <c r="F679" i="92"/>
  <c r="K677" i="92"/>
  <c r="L677" i="92" s="1"/>
  <c r="N677" i="92" s="1"/>
  <c r="F676" i="92"/>
  <c r="K676" i="92" s="1"/>
  <c r="L676" i="92" s="1"/>
  <c r="N676" i="92" s="1"/>
  <c r="L675" i="92"/>
  <c r="N675" i="92" s="1"/>
  <c r="L674" i="92"/>
  <c r="N674" i="92" s="1"/>
  <c r="L673" i="92"/>
  <c r="N673" i="92" s="1"/>
  <c r="L672" i="92"/>
  <c r="N672" i="92" s="1"/>
  <c r="K662" i="92"/>
  <c r="K661" i="92"/>
  <c r="L669" i="92"/>
  <c r="N669" i="92" s="1"/>
  <c r="K666" i="92"/>
  <c r="L666" i="92" s="1"/>
  <c r="N666" i="92" s="1"/>
  <c r="F665" i="92"/>
  <c r="K665" i="92" s="1"/>
  <c r="L665" i="92" s="1"/>
  <c r="N665" i="92" s="1"/>
  <c r="L664" i="92"/>
  <c r="N664" i="92" s="1"/>
  <c r="L663" i="92"/>
  <c r="N663" i="92" s="1"/>
  <c r="L662" i="92"/>
  <c r="N662" i="92" s="1"/>
  <c r="L661" i="92"/>
  <c r="N661" i="92" s="1"/>
  <c r="Q661" i="92" s="1"/>
  <c r="K648" i="92"/>
  <c r="K647" i="92"/>
  <c r="L652" i="92"/>
  <c r="N652" i="92" s="1"/>
  <c r="L653" i="92"/>
  <c r="N653" i="92" s="1"/>
  <c r="L658" i="92"/>
  <c r="N658" i="92" s="1"/>
  <c r="F657" i="92"/>
  <c r="K655" i="92"/>
  <c r="L655" i="92" s="1"/>
  <c r="N655" i="92" s="1"/>
  <c r="F654" i="92"/>
  <c r="K654" i="92" s="1"/>
  <c r="L654" i="92" s="1"/>
  <c r="N654" i="92" s="1"/>
  <c r="L651" i="92"/>
  <c r="N651" i="92" s="1"/>
  <c r="L650" i="92"/>
  <c r="N650" i="92" s="1"/>
  <c r="L649" i="92"/>
  <c r="N649" i="92" s="1"/>
  <c r="L648" i="92"/>
  <c r="N648" i="92" s="1"/>
  <c r="L647" i="92"/>
  <c r="N647" i="92" s="1"/>
  <c r="K634" i="92"/>
  <c r="L634" i="92"/>
  <c r="N634" i="92" s="1"/>
  <c r="L637" i="92"/>
  <c r="N637" i="92" s="1"/>
  <c r="L638" i="92"/>
  <c r="N638" i="92" s="1"/>
  <c r="K635" i="92"/>
  <c r="L644" i="92"/>
  <c r="N644" i="92" s="1"/>
  <c r="F643" i="92"/>
  <c r="K641" i="92"/>
  <c r="L641" i="92" s="1"/>
  <c r="N641" i="92" s="1"/>
  <c r="F640" i="92"/>
  <c r="K640" i="92" s="1"/>
  <c r="L640" i="92" s="1"/>
  <c r="N640" i="92" s="1"/>
  <c r="L639" i="92"/>
  <c r="N639" i="92" s="1"/>
  <c r="L635" i="92"/>
  <c r="N635" i="92" s="1"/>
  <c r="K624" i="92"/>
  <c r="K623" i="92"/>
  <c r="K613" i="92"/>
  <c r="K612" i="92"/>
  <c r="L631" i="92"/>
  <c r="N631" i="92" s="1"/>
  <c r="K628" i="92"/>
  <c r="L628" i="92" s="1"/>
  <c r="N628" i="92" s="1"/>
  <c r="F627" i="92"/>
  <c r="K627" i="92" s="1"/>
  <c r="L627" i="92" s="1"/>
  <c r="N627" i="92" s="1"/>
  <c r="L626" i="92"/>
  <c r="N626" i="92" s="1"/>
  <c r="L625" i="92"/>
  <c r="N625" i="92" s="1"/>
  <c r="L624" i="92"/>
  <c r="N624" i="92" s="1"/>
  <c r="L623" i="92"/>
  <c r="N623" i="92" s="1"/>
  <c r="L612" i="92"/>
  <c r="N612" i="92" s="1"/>
  <c r="L620" i="92"/>
  <c r="N620" i="92" s="1"/>
  <c r="F619" i="92"/>
  <c r="K617" i="92"/>
  <c r="L617" i="92" s="1"/>
  <c r="N617" i="92" s="1"/>
  <c r="F616" i="92"/>
  <c r="K616" i="92" s="1"/>
  <c r="L616" i="92" s="1"/>
  <c r="N616" i="92" s="1"/>
  <c r="L615" i="92"/>
  <c r="N615" i="92" s="1"/>
  <c r="L614" i="92"/>
  <c r="N614" i="92" s="1"/>
  <c r="L613" i="92"/>
  <c r="N613" i="92" s="1"/>
  <c r="L601" i="92"/>
  <c r="N601" i="92" s="1"/>
  <c r="L609" i="92"/>
  <c r="N609" i="92" s="1"/>
  <c r="F608" i="92"/>
  <c r="K606" i="92"/>
  <c r="L606" i="92" s="1"/>
  <c r="N606" i="92" s="1"/>
  <c r="F605" i="92"/>
  <c r="K605" i="92" s="1"/>
  <c r="L605" i="92" s="1"/>
  <c r="N605" i="92" s="1"/>
  <c r="L604" i="92"/>
  <c r="N604" i="92" s="1"/>
  <c r="L603" i="92"/>
  <c r="N603" i="92" s="1"/>
  <c r="L602" i="92"/>
  <c r="N602" i="92" s="1"/>
  <c r="F597" i="92"/>
  <c r="L598" i="92"/>
  <c r="N598" i="92" s="1"/>
  <c r="L593" i="92"/>
  <c r="N593" i="92" s="1"/>
  <c r="L592" i="92"/>
  <c r="N592" i="92" s="1"/>
  <c r="F594" i="92"/>
  <c r="K594" i="92" s="1"/>
  <c r="L594" i="92" s="1"/>
  <c r="N594" i="92" s="1"/>
  <c r="F585" i="92"/>
  <c r="K585" i="92" s="1"/>
  <c r="L585" i="92" s="1"/>
  <c r="K595" i="92"/>
  <c r="L595" i="92" s="1"/>
  <c r="N595" i="92" s="1"/>
  <c r="L591" i="92"/>
  <c r="N591" i="92" s="1"/>
  <c r="L590" i="92"/>
  <c r="N590" i="92" s="1"/>
  <c r="K660" i="92" l="1"/>
  <c r="K682" i="92"/>
  <c r="K611" i="92"/>
  <c r="N611" i="92" s="1"/>
  <c r="K671" i="92"/>
  <c r="N671" i="92" s="1"/>
  <c r="K646" i="92"/>
  <c r="N646" i="92" s="1"/>
  <c r="K633" i="92"/>
  <c r="N633" i="92" s="1"/>
  <c r="S947" i="92"/>
  <c r="K600" i="92"/>
  <c r="N600" i="92" s="1"/>
  <c r="N660" i="92"/>
  <c r="N682" i="92"/>
  <c r="K622" i="92"/>
  <c r="N622" i="92" s="1"/>
  <c r="S865" i="92"/>
  <c r="S882" i="92"/>
  <c r="S837" i="92"/>
  <c r="S797" i="92"/>
  <c r="S874" i="92"/>
  <c r="S868" i="92"/>
  <c r="S821" i="92"/>
  <c r="S772" i="92"/>
  <c r="S731" i="92"/>
  <c r="S855" i="92"/>
  <c r="S835" i="92"/>
  <c r="S823" i="92"/>
  <c r="S1093" i="92"/>
  <c r="S879" i="92"/>
  <c r="S892" i="92"/>
  <c r="S862" i="92"/>
  <c r="S791" i="92"/>
  <c r="S770" i="92"/>
  <c r="S955" i="92"/>
  <c r="S876" i="92"/>
  <c r="S863" i="92"/>
  <c r="S801" i="92"/>
  <c r="S758" i="92"/>
  <c r="S730" i="92"/>
  <c r="S809" i="92"/>
  <c r="S742" i="92"/>
  <c r="S697" i="92"/>
  <c r="S896" i="92"/>
  <c r="S788" i="92"/>
  <c r="S752" i="92"/>
  <c r="S733" i="92"/>
  <c r="S884" i="92"/>
  <c r="S849" i="92"/>
  <c r="S830" i="92"/>
  <c r="S800" i="92"/>
  <c r="S790" i="92"/>
  <c r="S749" i="92"/>
  <c r="S717" i="92"/>
  <c r="S847" i="92"/>
  <c r="S881" i="92"/>
  <c r="S803" i="92"/>
  <c r="S867" i="92"/>
  <c r="S824" i="92"/>
  <c r="S773" i="92"/>
  <c r="S858" i="92"/>
  <c r="S819" i="92"/>
  <c r="S802" i="92"/>
  <c r="S778" i="92"/>
  <c r="S732" i="92"/>
  <c r="S854" i="92"/>
  <c r="S767" i="92"/>
  <c r="S719" i="92"/>
  <c r="S825" i="92"/>
  <c r="S736" i="92"/>
  <c r="S852" i="92"/>
  <c r="S834" i="92"/>
  <c r="S805" i="92"/>
  <c r="S754" i="92"/>
  <c r="S725" i="92"/>
  <c r="S776" i="92"/>
  <c r="S756" i="92"/>
  <c r="R677" i="92"/>
  <c r="Q677" i="92"/>
  <c r="Q593" i="92"/>
  <c r="R593" i="92"/>
  <c r="Q609" i="92"/>
  <c r="R609" i="92"/>
  <c r="Q615" i="92"/>
  <c r="R615" i="92"/>
  <c r="Q625" i="92"/>
  <c r="R625" i="92"/>
  <c r="Q635" i="92"/>
  <c r="R635" i="92"/>
  <c r="Q637" i="92"/>
  <c r="R637" i="92"/>
  <c r="Q647" i="92"/>
  <c r="R647" i="92"/>
  <c r="Q651" i="92"/>
  <c r="R651" i="92"/>
  <c r="R658" i="92"/>
  <c r="Q658" i="92"/>
  <c r="Q664" i="92"/>
  <c r="R664" i="92"/>
  <c r="Q669" i="92"/>
  <c r="R669" i="92"/>
  <c r="Q673" i="92"/>
  <c r="R673" i="92"/>
  <c r="Q686" i="92"/>
  <c r="R686" i="92"/>
  <c r="R691" i="92"/>
  <c r="Q691" i="92"/>
  <c r="R695" i="92"/>
  <c r="Q695" i="92"/>
  <c r="R700" i="92"/>
  <c r="Q700" i="92"/>
  <c r="Q707" i="92"/>
  <c r="R707" i="92"/>
  <c r="Q711" i="92"/>
  <c r="R711" i="92"/>
  <c r="Q739" i="92"/>
  <c r="R739" i="92"/>
  <c r="Q787" i="92"/>
  <c r="R787" i="92"/>
  <c r="R811" i="92"/>
  <c r="Q811" i="92"/>
  <c r="Q846" i="92"/>
  <c r="R846" i="92"/>
  <c r="R886" i="92"/>
  <c r="Q886" i="92"/>
  <c r="Q595" i="92"/>
  <c r="R595" i="92"/>
  <c r="Q605" i="92"/>
  <c r="R605" i="92"/>
  <c r="Q601" i="92"/>
  <c r="R601" i="92"/>
  <c r="R616" i="92"/>
  <c r="Q616" i="92"/>
  <c r="R612" i="92"/>
  <c r="Q612" i="92"/>
  <c r="Q626" i="92"/>
  <c r="R626" i="92"/>
  <c r="Q631" i="92"/>
  <c r="R631" i="92"/>
  <c r="Q639" i="92"/>
  <c r="R639" i="92"/>
  <c r="Q644" i="92"/>
  <c r="R644" i="92"/>
  <c r="R636" i="92"/>
  <c r="Q636" i="92"/>
  <c r="R648" i="92"/>
  <c r="Q648" i="92"/>
  <c r="Q654" i="92"/>
  <c r="R654" i="92"/>
  <c r="Q653" i="92"/>
  <c r="R653" i="92"/>
  <c r="R661" i="92"/>
  <c r="R665" i="92"/>
  <c r="Q665" i="92"/>
  <c r="Q674" i="92"/>
  <c r="R674" i="92"/>
  <c r="R683" i="92"/>
  <c r="Q683" i="92"/>
  <c r="R687" i="92"/>
  <c r="Q687" i="92"/>
  <c r="Q696" i="92"/>
  <c r="R696" i="92"/>
  <c r="Q702" i="92"/>
  <c r="R702" i="92"/>
  <c r="R708" i="92"/>
  <c r="Q708" i="92"/>
  <c r="Q721" i="92"/>
  <c r="R721" i="92"/>
  <c r="Q751" i="92"/>
  <c r="R751" i="92"/>
  <c r="R784" i="92"/>
  <c r="Q784" i="92"/>
  <c r="Q808" i="92"/>
  <c r="R808" i="92"/>
  <c r="Q887" i="92"/>
  <c r="R887" i="92"/>
  <c r="S889" i="92"/>
  <c r="S875" i="92"/>
  <c r="S851" i="92"/>
  <c r="S817" i="92"/>
  <c r="S780" i="92"/>
  <c r="S746" i="92"/>
  <c r="S729" i="92"/>
  <c r="S878" i="92"/>
  <c r="S871" i="92"/>
  <c r="S836" i="92"/>
  <c r="S820" i="92"/>
  <c r="S766" i="92"/>
  <c r="Q590" i="92"/>
  <c r="R590" i="92"/>
  <c r="Q592" i="92"/>
  <c r="R592" i="92"/>
  <c r="Q602" i="92"/>
  <c r="R602" i="92"/>
  <c r="R606" i="92"/>
  <c r="Q606" i="92"/>
  <c r="Q613" i="92"/>
  <c r="R613" i="92"/>
  <c r="Q617" i="92"/>
  <c r="R617" i="92"/>
  <c r="Q623" i="92"/>
  <c r="R623" i="92"/>
  <c r="Q627" i="92"/>
  <c r="R627" i="92"/>
  <c r="R640" i="92"/>
  <c r="Q640" i="92"/>
  <c r="R634" i="92"/>
  <c r="Q634" i="92"/>
  <c r="Q649" i="92"/>
  <c r="R649" i="92"/>
  <c r="Q655" i="92"/>
  <c r="R655" i="92"/>
  <c r="R652" i="92"/>
  <c r="Q652" i="92"/>
  <c r="R662" i="92"/>
  <c r="Q662" i="92"/>
  <c r="Q666" i="92"/>
  <c r="R666" i="92"/>
  <c r="R675" i="92"/>
  <c r="Q675" i="92"/>
  <c r="Q679" i="92"/>
  <c r="R679" i="92"/>
  <c r="Q684" i="92"/>
  <c r="R684" i="92"/>
  <c r="Q688" i="92"/>
  <c r="R688" i="92"/>
  <c r="Q698" i="92"/>
  <c r="R698" i="92"/>
  <c r="R705" i="92"/>
  <c r="Q705" i="92"/>
  <c r="Q709" i="92"/>
  <c r="R709" i="92"/>
  <c r="R713" i="92"/>
  <c r="Q713" i="92"/>
  <c r="Q737" i="92"/>
  <c r="R737" i="92"/>
  <c r="Q763" i="92"/>
  <c r="R763" i="92"/>
  <c r="R727" i="92"/>
  <c r="Q727" i="92"/>
  <c r="R799" i="92"/>
  <c r="Q799" i="92"/>
  <c r="Q857" i="92"/>
  <c r="R857" i="92"/>
  <c r="S891" i="92"/>
  <c r="S873" i="92"/>
  <c r="S864" i="92"/>
  <c r="S832" i="92"/>
  <c r="S813" i="92"/>
  <c r="S806" i="92"/>
  <c r="S794" i="92"/>
  <c r="S782" i="92"/>
  <c r="S769" i="92"/>
  <c r="S755" i="92"/>
  <c r="S744" i="92"/>
  <c r="S728" i="92"/>
  <c r="S861" i="92"/>
  <c r="S842" i="92"/>
  <c r="S815" i="92"/>
  <c r="S804" i="92"/>
  <c r="S785" i="92"/>
  <c r="S757" i="92"/>
  <c r="S734" i="92"/>
  <c r="S850" i="92"/>
  <c r="S831" i="92"/>
  <c r="S814" i="92"/>
  <c r="S740" i="92"/>
  <c r="S722" i="92"/>
  <c r="S890" i="92"/>
  <c r="S848" i="92"/>
  <c r="S838" i="92"/>
  <c r="S829" i="92"/>
  <c r="S818" i="92"/>
  <c r="S789" i="92"/>
  <c r="S777" i="92"/>
  <c r="S768" i="92"/>
  <c r="S748" i="92"/>
  <c r="S720" i="92"/>
  <c r="S921" i="92"/>
  <c r="S753" i="92"/>
  <c r="S724" i="92"/>
  <c r="S1018" i="92"/>
  <c r="S888" i="92"/>
  <c r="Q598" i="92"/>
  <c r="R598" i="92"/>
  <c r="R604" i="92"/>
  <c r="Q604" i="92"/>
  <c r="R620" i="92"/>
  <c r="Q620" i="92"/>
  <c r="Q591" i="92"/>
  <c r="R591" i="92"/>
  <c r="R594" i="92"/>
  <c r="Q594" i="92"/>
  <c r="Q603" i="92"/>
  <c r="R603" i="92"/>
  <c r="R614" i="92"/>
  <c r="Q614" i="92"/>
  <c r="R624" i="92"/>
  <c r="Q624" i="92"/>
  <c r="Q628" i="92"/>
  <c r="R628" i="92"/>
  <c r="Q641" i="92"/>
  <c r="R641" i="92"/>
  <c r="Q638" i="92"/>
  <c r="R638" i="92"/>
  <c r="R650" i="92"/>
  <c r="Q650" i="92"/>
  <c r="Q663" i="92"/>
  <c r="R663" i="92"/>
  <c r="Q672" i="92"/>
  <c r="R672" i="92"/>
  <c r="Q676" i="92"/>
  <c r="R676" i="92"/>
  <c r="R685" i="92"/>
  <c r="Q685" i="92"/>
  <c r="Q694" i="92"/>
  <c r="R694" i="92"/>
  <c r="Q699" i="92"/>
  <c r="R699" i="92"/>
  <c r="Q706" i="92"/>
  <c r="R706" i="92"/>
  <c r="R710" i="92"/>
  <c r="Q710" i="92"/>
  <c r="R716" i="92"/>
  <c r="Q716" i="92"/>
  <c r="Q761" i="92"/>
  <c r="R761" i="92"/>
  <c r="Q775" i="92"/>
  <c r="R775" i="92"/>
  <c r="R816" i="92"/>
  <c r="Q816" i="92"/>
  <c r="R827" i="92"/>
  <c r="Q827" i="92"/>
  <c r="R870" i="92"/>
  <c r="Q870" i="92"/>
  <c r="S985" i="92"/>
  <c r="S877" i="92"/>
  <c r="S859" i="92"/>
  <c r="S840" i="92"/>
  <c r="S765" i="92"/>
  <c r="S894" i="92"/>
  <c r="S833" i="92"/>
  <c r="S812" i="92"/>
  <c r="S792" i="92"/>
  <c r="S741" i="92"/>
  <c r="S860" i="92"/>
  <c r="S841" i="92"/>
  <c r="S779" i="92"/>
  <c r="S760" i="92"/>
  <c r="S1058" i="92"/>
  <c r="S880" i="92"/>
  <c r="S872" i="92"/>
  <c r="S793" i="92"/>
  <c r="S781" i="92"/>
  <c r="S764" i="92"/>
  <c r="S743" i="92"/>
  <c r="S703" i="92"/>
  <c r="S828" i="92"/>
  <c r="S796" i="92"/>
  <c r="S745" i="92"/>
  <c r="S718" i="92"/>
  <c r="L668" i="92"/>
  <c r="N668" i="92" s="1"/>
  <c r="L690" i="92"/>
  <c r="N690" i="92" s="1"/>
  <c r="N693" i="92"/>
  <c r="L657" i="92"/>
  <c r="N657" i="92" s="1"/>
  <c r="L619" i="92"/>
  <c r="N619" i="92" s="1"/>
  <c r="N680" i="92"/>
  <c r="L630" i="92"/>
  <c r="N630" i="92" s="1"/>
  <c r="L643" i="92"/>
  <c r="N643" i="92" s="1"/>
  <c r="L597" i="92"/>
  <c r="N597" i="92" s="1"/>
  <c r="L608" i="92"/>
  <c r="N608" i="92" s="1"/>
  <c r="N589" i="92"/>
  <c r="L584" i="92"/>
  <c r="N584" i="92" s="1"/>
  <c r="L583" i="92"/>
  <c r="N583" i="92" s="1"/>
  <c r="L470" i="92"/>
  <c r="N470" i="92" s="1"/>
  <c r="L582" i="92"/>
  <c r="N582" i="92" s="1"/>
  <c r="K586" i="92"/>
  <c r="L586" i="92" s="1"/>
  <c r="N586" i="92" s="1"/>
  <c r="N585" i="92"/>
  <c r="L575" i="92"/>
  <c r="N575" i="92" s="1"/>
  <c r="L576" i="92"/>
  <c r="N576" i="92" s="1"/>
  <c r="L557" i="92"/>
  <c r="N557" i="92" s="1"/>
  <c r="L579" i="92"/>
  <c r="N579" i="92" s="1"/>
  <c r="I554" i="92"/>
  <c r="L556" i="92"/>
  <c r="N556" i="92" s="1"/>
  <c r="K556" i="92"/>
  <c r="L580" i="92"/>
  <c r="N580" i="92" s="1"/>
  <c r="L578" i="92"/>
  <c r="N578" i="92" s="1"/>
  <c r="L574" i="92"/>
  <c r="N574" i="92" s="1"/>
  <c r="L573" i="92"/>
  <c r="N573" i="92" s="1"/>
  <c r="L572" i="92"/>
  <c r="N572" i="92" s="1"/>
  <c r="L571" i="92"/>
  <c r="N571" i="92" s="1"/>
  <c r="L570" i="92"/>
  <c r="N570" i="92" s="1"/>
  <c r="L569" i="92"/>
  <c r="N569" i="92" s="1"/>
  <c r="L568" i="92"/>
  <c r="N568" i="92" s="1"/>
  <c r="L567" i="92"/>
  <c r="N567" i="92" s="1"/>
  <c r="L566" i="92"/>
  <c r="N566" i="92" s="1"/>
  <c r="L565" i="92"/>
  <c r="N565" i="92" s="1"/>
  <c r="L564" i="92"/>
  <c r="N564" i="92" s="1"/>
  <c r="L563" i="92"/>
  <c r="N563" i="92" s="1"/>
  <c r="L562" i="92"/>
  <c r="N562" i="92" s="1"/>
  <c r="L561" i="92"/>
  <c r="N561" i="92" s="1"/>
  <c r="L560" i="92"/>
  <c r="N560" i="92" s="1"/>
  <c r="L559" i="92"/>
  <c r="N559" i="92" s="1"/>
  <c r="L558" i="92"/>
  <c r="N558" i="92" s="1"/>
  <c r="L555" i="92"/>
  <c r="N555" i="92" s="1"/>
  <c r="L554" i="92"/>
  <c r="N554" i="92" s="1"/>
  <c r="K554" i="92"/>
  <c r="L553" i="92"/>
  <c r="N553" i="92" s="1"/>
  <c r="I553" i="92"/>
  <c r="K553" i="92" s="1"/>
  <c r="L552" i="92"/>
  <c r="N552" i="92" s="1"/>
  <c r="I552" i="92"/>
  <c r="K552" i="92" s="1"/>
  <c r="L551" i="92"/>
  <c r="N551" i="92" s="1"/>
  <c r="I551" i="92"/>
  <c r="K551" i="92" s="1"/>
  <c r="L550" i="92"/>
  <c r="N550" i="92" s="1"/>
  <c r="I550" i="92"/>
  <c r="K550" i="92" s="1"/>
  <c r="L549" i="92"/>
  <c r="N549" i="92" s="1"/>
  <c r="I549" i="92"/>
  <c r="K549" i="92" s="1"/>
  <c r="L548" i="92"/>
  <c r="N548" i="92" s="1"/>
  <c r="I548" i="92"/>
  <c r="K548" i="92" s="1"/>
  <c r="L547" i="92"/>
  <c r="N547" i="92" s="1"/>
  <c r="I547" i="92"/>
  <c r="K547" i="92" s="1"/>
  <c r="L546" i="92"/>
  <c r="N546" i="92" s="1"/>
  <c r="I546" i="92"/>
  <c r="K546" i="92" s="1"/>
  <c r="L545" i="92"/>
  <c r="N545" i="92" s="1"/>
  <c r="I545" i="92"/>
  <c r="K545" i="92" s="1"/>
  <c r="L544" i="92"/>
  <c r="N544" i="92" s="1"/>
  <c r="I544" i="92"/>
  <c r="K544" i="92" s="1"/>
  <c r="L543" i="92"/>
  <c r="N543" i="92" s="1"/>
  <c r="I543" i="92"/>
  <c r="K543" i="92" s="1"/>
  <c r="L509" i="92"/>
  <c r="N509" i="92" s="1"/>
  <c r="L529" i="92"/>
  <c r="N529" i="92" s="1"/>
  <c r="K533" i="92"/>
  <c r="L533" i="92" s="1"/>
  <c r="L514" i="92"/>
  <c r="N514" i="92" s="1"/>
  <c r="L515" i="92"/>
  <c r="N515" i="92" s="1"/>
  <c r="L516" i="92"/>
  <c r="N516" i="92" s="1"/>
  <c r="L517" i="92"/>
  <c r="N517" i="92" s="1"/>
  <c r="L518" i="92"/>
  <c r="N518" i="92" s="1"/>
  <c r="L519" i="92"/>
  <c r="N519" i="92" s="1"/>
  <c r="L520" i="92"/>
  <c r="N520" i="92" s="1"/>
  <c r="L521" i="92"/>
  <c r="N521" i="92" s="1"/>
  <c r="L522" i="92"/>
  <c r="N522" i="92" s="1"/>
  <c r="L523" i="92"/>
  <c r="N523" i="92" s="1"/>
  <c r="L524" i="92"/>
  <c r="N524" i="92" s="1"/>
  <c r="L525" i="92"/>
  <c r="N525" i="92" s="1"/>
  <c r="K492" i="92"/>
  <c r="L480" i="92"/>
  <c r="N480" i="92" s="1"/>
  <c r="K539" i="92"/>
  <c r="L539" i="92" s="1"/>
  <c r="N539" i="92" s="1"/>
  <c r="K537" i="92"/>
  <c r="L537" i="92" s="1"/>
  <c r="N537" i="92" s="1"/>
  <c r="F536" i="92"/>
  <c r="K536" i="92" s="1"/>
  <c r="L536" i="92" s="1"/>
  <c r="N536" i="92" s="1"/>
  <c r="K535" i="92"/>
  <c r="L535" i="92" s="1"/>
  <c r="N535" i="92" s="1"/>
  <c r="K534" i="92"/>
  <c r="L534" i="92" s="1"/>
  <c r="N534" i="92" s="1"/>
  <c r="L532" i="92"/>
  <c r="N532" i="92" s="1"/>
  <c r="L531" i="92"/>
  <c r="N531" i="92" s="1"/>
  <c r="L530" i="92"/>
  <c r="L527" i="92"/>
  <c r="L526" i="92" s="1"/>
  <c r="N526" i="92" s="1"/>
  <c r="F526" i="92"/>
  <c r="L513" i="92"/>
  <c r="N513" i="92" s="1"/>
  <c r="L512" i="92"/>
  <c r="N512" i="92" s="1"/>
  <c r="L511" i="92"/>
  <c r="N511" i="92" s="1"/>
  <c r="L510" i="92"/>
  <c r="N510" i="92" s="1"/>
  <c r="L508" i="92"/>
  <c r="N508" i="92" s="1"/>
  <c r="L507" i="92"/>
  <c r="N507" i="92" s="1"/>
  <c r="L506" i="92"/>
  <c r="N506" i="92" s="1"/>
  <c r="L505" i="92"/>
  <c r="N505" i="92" s="1"/>
  <c r="L504" i="92"/>
  <c r="N504" i="92" s="1"/>
  <c r="L503" i="92"/>
  <c r="N503" i="92" s="1"/>
  <c r="L502" i="92"/>
  <c r="N502" i="92" s="1"/>
  <c r="L501" i="92"/>
  <c r="N501" i="92" s="1"/>
  <c r="L500" i="92"/>
  <c r="N500" i="92" s="1"/>
  <c r="L499" i="92"/>
  <c r="N499" i="92" s="1"/>
  <c r="L498" i="92"/>
  <c r="N498" i="92" s="1"/>
  <c r="L497" i="92"/>
  <c r="N497" i="92" s="1"/>
  <c r="L496" i="92"/>
  <c r="N496" i="92" s="1"/>
  <c r="L495" i="92"/>
  <c r="N495" i="92" s="1"/>
  <c r="L494" i="92"/>
  <c r="N494" i="92" s="1"/>
  <c r="L493" i="92"/>
  <c r="N493" i="92" s="1"/>
  <c r="L492" i="92"/>
  <c r="N492" i="92" s="1"/>
  <c r="L491" i="92"/>
  <c r="N491" i="92" s="1"/>
  <c r="K491" i="92"/>
  <c r="L490" i="92"/>
  <c r="N490" i="92" s="1"/>
  <c r="I490" i="92"/>
  <c r="K490" i="92" s="1"/>
  <c r="L489" i="92"/>
  <c r="N489" i="92" s="1"/>
  <c r="I489" i="92"/>
  <c r="K489" i="92" s="1"/>
  <c r="L488" i="92"/>
  <c r="N488" i="92" s="1"/>
  <c r="I488" i="92"/>
  <c r="K488" i="92" s="1"/>
  <c r="L487" i="92"/>
  <c r="N487" i="92" s="1"/>
  <c r="I487" i="92"/>
  <c r="K487" i="92" s="1"/>
  <c r="L486" i="92"/>
  <c r="N486" i="92" s="1"/>
  <c r="I486" i="92"/>
  <c r="K486" i="92" s="1"/>
  <c r="L485" i="92"/>
  <c r="N485" i="92" s="1"/>
  <c r="I485" i="92"/>
  <c r="K485" i="92" s="1"/>
  <c r="L484" i="92"/>
  <c r="N484" i="92" s="1"/>
  <c r="I484" i="92"/>
  <c r="K484" i="92" s="1"/>
  <c r="L483" i="92"/>
  <c r="N483" i="92" s="1"/>
  <c r="I483" i="92"/>
  <c r="K483" i="92" s="1"/>
  <c r="L482" i="92"/>
  <c r="N482" i="92" s="1"/>
  <c r="I482" i="92"/>
  <c r="K482" i="92" s="1"/>
  <c r="L481" i="92"/>
  <c r="N481" i="92" s="1"/>
  <c r="I481" i="92"/>
  <c r="K481" i="92" s="1"/>
  <c r="I480" i="92"/>
  <c r="K480" i="92" s="1"/>
  <c r="F479" i="92"/>
  <c r="K475" i="92"/>
  <c r="L475" i="92" s="1"/>
  <c r="N475" i="92" s="1"/>
  <c r="K477" i="92"/>
  <c r="L477" i="92" s="1"/>
  <c r="N477" i="92" s="1"/>
  <c r="K474" i="92"/>
  <c r="L474" i="92" s="1"/>
  <c r="N474" i="92" s="1"/>
  <c r="K473" i="92"/>
  <c r="L473" i="92" s="1"/>
  <c r="N472" i="92"/>
  <c r="K471" i="92"/>
  <c r="L471" i="92" s="1"/>
  <c r="N471" i="92" s="1"/>
  <c r="F469" i="92"/>
  <c r="L469" i="92" s="1"/>
  <c r="N469" i="92" s="1"/>
  <c r="L468" i="92"/>
  <c r="L466" i="92"/>
  <c r="N466" i="92" s="1"/>
  <c r="L465" i="92"/>
  <c r="N465" i="92" s="1"/>
  <c r="L464" i="92"/>
  <c r="N464" i="92" s="1"/>
  <c r="L463" i="92"/>
  <c r="L457" i="92"/>
  <c r="N457" i="92" s="1"/>
  <c r="F456" i="92"/>
  <c r="L451" i="92"/>
  <c r="N451" i="92" s="1"/>
  <c r="L450" i="92"/>
  <c r="N450" i="92" s="1"/>
  <c r="L380" i="92"/>
  <c r="N380" i="92" s="1"/>
  <c r="L379" i="92"/>
  <c r="N379" i="92" s="1"/>
  <c r="L218" i="92"/>
  <c r="N218" i="92" s="1"/>
  <c r="L459" i="92"/>
  <c r="N459" i="92" s="1"/>
  <c r="F458" i="92"/>
  <c r="L458" i="92" s="1"/>
  <c r="N458" i="92" s="1"/>
  <c r="L455" i="92"/>
  <c r="N455" i="92" s="1"/>
  <c r="L454" i="92"/>
  <c r="N454" i="92" s="1"/>
  <c r="L453" i="92"/>
  <c r="L452" i="92" s="1"/>
  <c r="F452" i="92"/>
  <c r="L435" i="92"/>
  <c r="N435" i="92" s="1"/>
  <c r="L436" i="92"/>
  <c r="N436" i="92" s="1"/>
  <c r="L437" i="92"/>
  <c r="N437" i="92" s="1"/>
  <c r="L438" i="92"/>
  <c r="N438" i="92" s="1"/>
  <c r="L439" i="92"/>
  <c r="N439" i="92" s="1"/>
  <c r="L440" i="92"/>
  <c r="N440" i="92" s="1"/>
  <c r="L441" i="92"/>
  <c r="N441" i="92" s="1"/>
  <c r="L442" i="92"/>
  <c r="N442" i="92" s="1"/>
  <c r="L443" i="92"/>
  <c r="N443" i="92" s="1"/>
  <c r="L444" i="92"/>
  <c r="N444" i="92" s="1"/>
  <c r="L445" i="92"/>
  <c r="N445" i="92" s="1"/>
  <c r="L446" i="92"/>
  <c r="N446" i="92" s="1"/>
  <c r="L447" i="92"/>
  <c r="N447" i="92" s="1"/>
  <c r="L461" i="92"/>
  <c r="L449" i="92"/>
  <c r="N449" i="92" s="1"/>
  <c r="L434" i="92"/>
  <c r="N434" i="92" s="1"/>
  <c r="L431" i="92"/>
  <c r="N431" i="92" s="1"/>
  <c r="L432" i="92"/>
  <c r="N432" i="92" s="1"/>
  <c r="L433" i="92"/>
  <c r="N433" i="92" s="1"/>
  <c r="L422" i="92"/>
  <c r="N422" i="92" s="1"/>
  <c r="L423" i="92"/>
  <c r="N423" i="92" s="1"/>
  <c r="L424" i="92"/>
  <c r="N424" i="92" s="1"/>
  <c r="L425" i="92"/>
  <c r="N425" i="92" s="1"/>
  <c r="L426" i="92"/>
  <c r="N426" i="92" s="1"/>
  <c r="L427" i="92"/>
  <c r="N427" i="92" s="1"/>
  <c r="L428" i="92"/>
  <c r="N428" i="92" s="1"/>
  <c r="L429" i="92"/>
  <c r="N429" i="92" s="1"/>
  <c r="L430" i="92"/>
  <c r="N430" i="92" s="1"/>
  <c r="L421" i="92"/>
  <c r="N421" i="92" s="1"/>
  <c r="L407" i="92"/>
  <c r="N407" i="92" s="1"/>
  <c r="K420" i="92"/>
  <c r="K419" i="92"/>
  <c r="K418" i="92"/>
  <c r="I408" i="92"/>
  <c r="K408" i="92" s="1"/>
  <c r="I409" i="92"/>
  <c r="K409" i="92" s="1"/>
  <c r="I410" i="92"/>
  <c r="K410" i="92" s="1"/>
  <c r="I411" i="92"/>
  <c r="K411" i="92" s="1"/>
  <c r="I412" i="92"/>
  <c r="K412" i="92" s="1"/>
  <c r="I413" i="92"/>
  <c r="K413" i="92" s="1"/>
  <c r="I414" i="92"/>
  <c r="K414" i="92" s="1"/>
  <c r="I415" i="92"/>
  <c r="K415" i="92" s="1"/>
  <c r="I416" i="92"/>
  <c r="K416" i="92" s="1"/>
  <c r="I417" i="92"/>
  <c r="K417" i="92" s="1"/>
  <c r="I407" i="92"/>
  <c r="K407" i="92" s="1"/>
  <c r="L408" i="92"/>
  <c r="N408" i="92" s="1"/>
  <c r="L409" i="92"/>
  <c r="N409" i="92" s="1"/>
  <c r="L410" i="92"/>
  <c r="N410" i="92" s="1"/>
  <c r="L411" i="92"/>
  <c r="N411" i="92" s="1"/>
  <c r="L412" i="92"/>
  <c r="N412" i="92" s="1"/>
  <c r="L413" i="92"/>
  <c r="N413" i="92" s="1"/>
  <c r="L414" i="92"/>
  <c r="N414" i="92" s="1"/>
  <c r="L415" i="92"/>
  <c r="N415" i="92" s="1"/>
  <c r="L416" i="92"/>
  <c r="N416" i="92" s="1"/>
  <c r="L417" i="92"/>
  <c r="N417" i="92" s="1"/>
  <c r="L418" i="92"/>
  <c r="N418" i="92" s="1"/>
  <c r="L419" i="92"/>
  <c r="N419" i="92" s="1"/>
  <c r="L420" i="92"/>
  <c r="N420" i="92" s="1"/>
  <c r="F406" i="92"/>
  <c r="L305" i="92"/>
  <c r="L306" i="92"/>
  <c r="L307" i="92"/>
  <c r="L308" i="92"/>
  <c r="L309" i="92"/>
  <c r="L310" i="92"/>
  <c r="L311" i="92"/>
  <c r="L312" i="92"/>
  <c r="L313" i="92"/>
  <c r="L314" i="92"/>
  <c r="L315" i="92"/>
  <c r="L316" i="92"/>
  <c r="L317" i="92"/>
  <c r="L318" i="92"/>
  <c r="L319" i="92"/>
  <c r="L320" i="92"/>
  <c r="L321" i="92"/>
  <c r="L322" i="92"/>
  <c r="L323" i="92"/>
  <c r="L324" i="92"/>
  <c r="L325" i="92"/>
  <c r="I305" i="92"/>
  <c r="K305" i="92" s="1"/>
  <c r="L293" i="92"/>
  <c r="L292" i="92"/>
  <c r="N292" i="92" s="1"/>
  <c r="K293" i="92"/>
  <c r="K291" i="92" s="1"/>
  <c r="L279" i="92"/>
  <c r="L278" i="92"/>
  <c r="N278" i="92" s="1"/>
  <c r="K279" i="92"/>
  <c r="K278" i="92"/>
  <c r="L259" i="92"/>
  <c r="L260" i="92"/>
  <c r="L261" i="92"/>
  <c r="L258" i="92"/>
  <c r="K261" i="92"/>
  <c r="K260" i="92"/>
  <c r="K259" i="92"/>
  <c r="K258" i="92"/>
  <c r="K229" i="92"/>
  <c r="L229" i="92"/>
  <c r="L228" i="92"/>
  <c r="N228" i="92" s="1"/>
  <c r="K228" i="92"/>
  <c r="L244" i="92"/>
  <c r="L245" i="92"/>
  <c r="L243" i="92"/>
  <c r="K245" i="92"/>
  <c r="K244" i="92"/>
  <c r="K243" i="92"/>
  <c r="K203" i="92"/>
  <c r="K202" i="92"/>
  <c r="K201" i="92"/>
  <c r="L200" i="92"/>
  <c r="N200" i="92" s="1"/>
  <c r="K257" i="92" l="1"/>
  <c r="L257" i="92" s="1"/>
  <c r="N463" i="92"/>
  <c r="Q463" i="92" s="1"/>
  <c r="L462" i="92"/>
  <c r="N462" i="92" s="1"/>
  <c r="N468" i="92"/>
  <c r="Q468" i="92" s="1"/>
  <c r="L467" i="92"/>
  <c r="N467" i="92" s="1"/>
  <c r="K542" i="92"/>
  <c r="N542" i="92" s="1"/>
  <c r="K479" i="92"/>
  <c r="N479" i="92" s="1"/>
  <c r="K406" i="92"/>
  <c r="N406" i="92" s="1"/>
  <c r="N461" i="92"/>
  <c r="R461" i="92" s="1"/>
  <c r="L460" i="92"/>
  <c r="N460" i="92" s="1"/>
  <c r="N473" i="92"/>
  <c r="K227" i="92"/>
  <c r="K277" i="92"/>
  <c r="L277" i="92" s="1"/>
  <c r="N452" i="92"/>
  <c r="R452" i="92" s="1"/>
  <c r="K242" i="92"/>
  <c r="N242" i="92" s="1"/>
  <c r="K199" i="92"/>
  <c r="N199" i="92" s="1"/>
  <c r="S870" i="92"/>
  <c r="S816" i="92"/>
  <c r="S710" i="92"/>
  <c r="S685" i="92"/>
  <c r="S650" i="92"/>
  <c r="S591" i="92"/>
  <c r="S604" i="92"/>
  <c r="S709" i="92"/>
  <c r="S675" i="92"/>
  <c r="S662" i="92"/>
  <c r="S634" i="92"/>
  <c r="S617" i="92"/>
  <c r="S721" i="92"/>
  <c r="S674" i="92"/>
  <c r="S661" i="92"/>
  <c r="S636" i="92"/>
  <c r="S639" i="92"/>
  <c r="S616" i="92"/>
  <c r="S886" i="92"/>
  <c r="S811" i="92"/>
  <c r="S739" i="92"/>
  <c r="S695" i="92"/>
  <c r="S658" i="92"/>
  <c r="S635" i="92"/>
  <c r="S615" i="92"/>
  <c r="S706" i="92"/>
  <c r="S694" i="92"/>
  <c r="S676" i="92"/>
  <c r="S663" i="92"/>
  <c r="S638" i="92"/>
  <c r="S620" i="92"/>
  <c r="S598" i="92"/>
  <c r="S799" i="92"/>
  <c r="S763" i="92"/>
  <c r="S705" i="92"/>
  <c r="S688" i="92"/>
  <c r="S666" i="92"/>
  <c r="S652" i="92"/>
  <c r="S649" i="92"/>
  <c r="S623" i="92"/>
  <c r="S613" i="92"/>
  <c r="S602" i="92"/>
  <c r="S590" i="92"/>
  <c r="S751" i="92"/>
  <c r="S683" i="92"/>
  <c r="S665" i="92"/>
  <c r="S653" i="92"/>
  <c r="S648" i="92"/>
  <c r="S631" i="92"/>
  <c r="S601" i="92"/>
  <c r="S787" i="92"/>
  <c r="S711" i="92"/>
  <c r="S700" i="92"/>
  <c r="S673" i="92"/>
  <c r="S664" i="92"/>
  <c r="S651" i="92"/>
  <c r="S637" i="92"/>
  <c r="S625" i="92"/>
  <c r="S677" i="92"/>
  <c r="Q278" i="92"/>
  <c r="R278" i="92"/>
  <c r="R417" i="92"/>
  <c r="Q417" i="92"/>
  <c r="Q407" i="92"/>
  <c r="R407" i="92"/>
  <c r="R454" i="92"/>
  <c r="Q454" i="92"/>
  <c r="Q451" i="92"/>
  <c r="R451" i="92"/>
  <c r="Q477" i="92"/>
  <c r="R477" i="92"/>
  <c r="Q502" i="92"/>
  <c r="R502" i="92"/>
  <c r="R511" i="92"/>
  <c r="Q511" i="92"/>
  <c r="R539" i="92"/>
  <c r="Q539" i="92"/>
  <c r="R520" i="92"/>
  <c r="Q520" i="92"/>
  <c r="R529" i="92"/>
  <c r="Q529" i="92"/>
  <c r="Q545" i="92"/>
  <c r="R545" i="92"/>
  <c r="R547" i="92"/>
  <c r="Q547" i="92"/>
  <c r="Q551" i="92"/>
  <c r="R551" i="92"/>
  <c r="Q558" i="92"/>
  <c r="R558" i="92"/>
  <c r="Q566" i="92"/>
  <c r="R566" i="92"/>
  <c r="Q574" i="92"/>
  <c r="R574" i="92"/>
  <c r="Q557" i="92"/>
  <c r="R557" i="92"/>
  <c r="Q608" i="92"/>
  <c r="R608" i="92"/>
  <c r="R646" i="92"/>
  <c r="Q646" i="92"/>
  <c r="R693" i="92"/>
  <c r="Q693" i="92"/>
  <c r="Q416" i="92"/>
  <c r="R416" i="92"/>
  <c r="R427" i="92"/>
  <c r="Q427" i="92"/>
  <c r="R431" i="92"/>
  <c r="Q431" i="92"/>
  <c r="Q435" i="92"/>
  <c r="R435" i="92"/>
  <c r="Q519" i="92"/>
  <c r="R519" i="92"/>
  <c r="R292" i="92"/>
  <c r="Q292" i="92"/>
  <c r="R413" i="92"/>
  <c r="Q413" i="92"/>
  <c r="Q409" i="92"/>
  <c r="R409" i="92"/>
  <c r="Q428" i="92"/>
  <c r="R428" i="92"/>
  <c r="R424" i="92"/>
  <c r="Q424" i="92"/>
  <c r="R432" i="92"/>
  <c r="Q432" i="92"/>
  <c r="Q444" i="92"/>
  <c r="R444" i="92"/>
  <c r="R440" i="92"/>
  <c r="Q440" i="92"/>
  <c r="Q436" i="92"/>
  <c r="R436" i="92"/>
  <c r="R218" i="92"/>
  <c r="Q218" i="92"/>
  <c r="R464" i="92"/>
  <c r="Q464" i="92"/>
  <c r="R472" i="92"/>
  <c r="Q472" i="92"/>
  <c r="Q494" i="92"/>
  <c r="R494" i="92"/>
  <c r="Q498" i="92"/>
  <c r="R498" i="92"/>
  <c r="R506" i="92"/>
  <c r="Q506" i="92"/>
  <c r="Q526" i="92"/>
  <c r="R526" i="92"/>
  <c r="Q534" i="92"/>
  <c r="R534" i="92"/>
  <c r="Q524" i="92"/>
  <c r="R524" i="92"/>
  <c r="Q516" i="92"/>
  <c r="R516" i="92"/>
  <c r="R543" i="92"/>
  <c r="Q543" i="92"/>
  <c r="R549" i="92"/>
  <c r="Q549" i="92"/>
  <c r="Q553" i="92"/>
  <c r="R553" i="92"/>
  <c r="R562" i="92"/>
  <c r="Q562" i="92"/>
  <c r="R570" i="92"/>
  <c r="Q570" i="92"/>
  <c r="R586" i="92"/>
  <c r="Q586" i="92"/>
  <c r="R643" i="92"/>
  <c r="Q643" i="92"/>
  <c r="Q682" i="92"/>
  <c r="R682" i="92"/>
  <c r="R420" i="92"/>
  <c r="Q420" i="92"/>
  <c r="Q412" i="92"/>
  <c r="R412" i="92"/>
  <c r="R408" i="92"/>
  <c r="Q408" i="92"/>
  <c r="Q421" i="92"/>
  <c r="R421" i="92"/>
  <c r="Q423" i="92"/>
  <c r="R423" i="92"/>
  <c r="R447" i="92"/>
  <c r="Q447" i="92"/>
  <c r="Q443" i="92"/>
  <c r="R443" i="92"/>
  <c r="R439" i="92"/>
  <c r="Q439" i="92"/>
  <c r="Q455" i="92"/>
  <c r="R455" i="92"/>
  <c r="Q379" i="92"/>
  <c r="R379" i="92"/>
  <c r="R465" i="92"/>
  <c r="Q465" i="92"/>
  <c r="Q469" i="92"/>
  <c r="R469" i="92"/>
  <c r="Q475" i="92"/>
  <c r="R475" i="92"/>
  <c r="R481" i="92"/>
  <c r="Q481" i="92"/>
  <c r="R483" i="92"/>
  <c r="Q483" i="92"/>
  <c r="Q485" i="92"/>
  <c r="R485" i="92"/>
  <c r="Q487" i="92"/>
  <c r="R487" i="92"/>
  <c r="R489" i="92"/>
  <c r="Q489" i="92"/>
  <c r="Q491" i="92"/>
  <c r="R491" i="92"/>
  <c r="Q495" i="92"/>
  <c r="R495" i="92"/>
  <c r="R499" i="92"/>
  <c r="Q499" i="92"/>
  <c r="Q503" i="92"/>
  <c r="R503" i="92"/>
  <c r="Q507" i="92"/>
  <c r="R507" i="92"/>
  <c r="Q512" i="92"/>
  <c r="R512" i="92"/>
  <c r="Q535" i="92"/>
  <c r="R535" i="92"/>
  <c r="R480" i="92"/>
  <c r="Q480" i="92"/>
  <c r="R523" i="92"/>
  <c r="Q523" i="92"/>
  <c r="R515" i="92"/>
  <c r="Q515" i="92"/>
  <c r="Q559" i="92"/>
  <c r="R559" i="92"/>
  <c r="R563" i="92"/>
  <c r="Q563" i="92"/>
  <c r="Q567" i="92"/>
  <c r="R567" i="92"/>
  <c r="Q571" i="92"/>
  <c r="R571" i="92"/>
  <c r="Q578" i="92"/>
  <c r="R578" i="92"/>
  <c r="R556" i="92"/>
  <c r="Q556" i="92"/>
  <c r="Q576" i="92"/>
  <c r="R576" i="92"/>
  <c r="Q583" i="92"/>
  <c r="R583" i="92"/>
  <c r="R597" i="92"/>
  <c r="Q597" i="92"/>
  <c r="Q611" i="92"/>
  <c r="R611" i="92"/>
  <c r="R680" i="92"/>
  <c r="Q680" i="92"/>
  <c r="Q690" i="92"/>
  <c r="R690" i="92"/>
  <c r="R668" i="92"/>
  <c r="Q668" i="92"/>
  <c r="S672" i="92"/>
  <c r="S641" i="92"/>
  <c r="S603" i="92"/>
  <c r="S727" i="92"/>
  <c r="S684" i="92"/>
  <c r="S655" i="92"/>
  <c r="S606" i="92"/>
  <c r="S784" i="92"/>
  <c r="S702" i="92"/>
  <c r="S654" i="92"/>
  <c r="S669" i="92"/>
  <c r="S647" i="92"/>
  <c r="S593" i="92"/>
  <c r="Q419" i="92"/>
  <c r="R419" i="92"/>
  <c r="R415" i="92"/>
  <c r="Q415" i="92"/>
  <c r="R411" i="92"/>
  <c r="Q411" i="92"/>
  <c r="Q430" i="92"/>
  <c r="R430" i="92"/>
  <c r="Q426" i="92"/>
  <c r="R426" i="92"/>
  <c r="R422" i="92"/>
  <c r="Q422" i="92"/>
  <c r="R434" i="92"/>
  <c r="Q434" i="92"/>
  <c r="R446" i="92"/>
  <c r="Q446" i="92"/>
  <c r="Q442" i="92"/>
  <c r="R442" i="92"/>
  <c r="R438" i="92"/>
  <c r="Q438" i="92"/>
  <c r="Q458" i="92"/>
  <c r="R458" i="92"/>
  <c r="Q380" i="92"/>
  <c r="R380" i="92"/>
  <c r="Q457" i="92"/>
  <c r="R457" i="92"/>
  <c r="Q466" i="92"/>
  <c r="R466" i="92"/>
  <c r="Q492" i="92"/>
  <c r="R492" i="92"/>
  <c r="Q496" i="92"/>
  <c r="R496" i="92"/>
  <c r="Q500" i="92"/>
  <c r="R500" i="92"/>
  <c r="R504" i="92"/>
  <c r="Q504" i="92"/>
  <c r="Q508" i="92"/>
  <c r="R508" i="92"/>
  <c r="R513" i="92"/>
  <c r="Q513" i="92"/>
  <c r="R531" i="92"/>
  <c r="Q531" i="92"/>
  <c r="R536" i="92"/>
  <c r="Q536" i="92"/>
  <c r="R522" i="92"/>
  <c r="Q522" i="92"/>
  <c r="R518" i="92"/>
  <c r="Q518" i="92"/>
  <c r="Q514" i="92"/>
  <c r="R514" i="92"/>
  <c r="Q509" i="92"/>
  <c r="R509" i="92"/>
  <c r="Q544" i="92"/>
  <c r="R544" i="92"/>
  <c r="R546" i="92"/>
  <c r="Q546" i="92"/>
  <c r="R548" i="92"/>
  <c r="Q548" i="92"/>
  <c r="Q550" i="92"/>
  <c r="R550" i="92"/>
  <c r="Q552" i="92"/>
  <c r="R552" i="92"/>
  <c r="R554" i="92"/>
  <c r="Q554" i="92"/>
  <c r="Q560" i="92"/>
  <c r="R560" i="92"/>
  <c r="Q564" i="92"/>
  <c r="R564" i="92"/>
  <c r="Q568" i="92"/>
  <c r="R568" i="92"/>
  <c r="R572" i="92"/>
  <c r="Q572" i="92"/>
  <c r="Q580" i="92"/>
  <c r="R580" i="92"/>
  <c r="Q575" i="92"/>
  <c r="R575" i="92"/>
  <c r="Q582" i="92"/>
  <c r="R582" i="92"/>
  <c r="Q584" i="92"/>
  <c r="R584" i="92"/>
  <c r="R622" i="92"/>
  <c r="Q622" i="92"/>
  <c r="Q600" i="92"/>
  <c r="R600" i="92"/>
  <c r="Q619" i="92"/>
  <c r="R619" i="92"/>
  <c r="R660" i="92"/>
  <c r="Q660" i="92"/>
  <c r="S827" i="92"/>
  <c r="S775" i="92"/>
  <c r="S716" i="92"/>
  <c r="S628" i="92"/>
  <c r="S614" i="92"/>
  <c r="S594" i="92"/>
  <c r="S713" i="92"/>
  <c r="S679" i="92"/>
  <c r="S640" i="92"/>
  <c r="S808" i="92"/>
  <c r="S708" i="92"/>
  <c r="S696" i="92"/>
  <c r="S644" i="92"/>
  <c r="S612" i="92"/>
  <c r="S595" i="92"/>
  <c r="S846" i="92"/>
  <c r="S691" i="92"/>
  <c r="S761" i="92"/>
  <c r="S699" i="92"/>
  <c r="S624" i="92"/>
  <c r="S857" i="92"/>
  <c r="S737" i="92"/>
  <c r="S698" i="92"/>
  <c r="S627" i="92"/>
  <c r="S592" i="92"/>
  <c r="S887" i="92"/>
  <c r="S687" i="92"/>
  <c r="S626" i="92"/>
  <c r="S605" i="92"/>
  <c r="S707" i="92"/>
  <c r="S686" i="92"/>
  <c r="R200" i="92"/>
  <c r="Q200" i="92"/>
  <c r="R228" i="92"/>
  <c r="Q228" i="92"/>
  <c r="Q418" i="92"/>
  <c r="R418" i="92"/>
  <c r="Q414" i="92"/>
  <c r="R414" i="92"/>
  <c r="R410" i="92"/>
  <c r="Q410" i="92"/>
  <c r="Q429" i="92"/>
  <c r="R429" i="92"/>
  <c r="R425" i="92"/>
  <c r="Q425" i="92"/>
  <c r="R433" i="92"/>
  <c r="Q433" i="92"/>
  <c r="R449" i="92"/>
  <c r="Q449" i="92"/>
  <c r="Q445" i="92"/>
  <c r="R445" i="92"/>
  <c r="Q441" i="92"/>
  <c r="R441" i="92"/>
  <c r="Q437" i="92"/>
  <c r="R437" i="92"/>
  <c r="Q459" i="92"/>
  <c r="R459" i="92"/>
  <c r="Q450" i="92"/>
  <c r="R450" i="92"/>
  <c r="Q471" i="92"/>
  <c r="R471" i="92"/>
  <c r="Q474" i="92"/>
  <c r="R474" i="92"/>
  <c r="Q482" i="92"/>
  <c r="R482" i="92"/>
  <c r="R484" i="92"/>
  <c r="Q484" i="92"/>
  <c r="Q486" i="92"/>
  <c r="R486" i="92"/>
  <c r="R488" i="92"/>
  <c r="Q488" i="92"/>
  <c r="R490" i="92"/>
  <c r="Q490" i="92"/>
  <c r="Q493" i="92"/>
  <c r="R493" i="92"/>
  <c r="R497" i="92"/>
  <c r="Q497" i="92"/>
  <c r="Q501" i="92"/>
  <c r="R501" i="92"/>
  <c r="Q505" i="92"/>
  <c r="R505" i="92"/>
  <c r="Q510" i="92"/>
  <c r="R510" i="92"/>
  <c r="R532" i="92"/>
  <c r="Q532" i="92"/>
  <c r="R537" i="92"/>
  <c r="Q537" i="92"/>
  <c r="R525" i="92"/>
  <c r="Q525" i="92"/>
  <c r="Q521" i="92"/>
  <c r="R521" i="92"/>
  <c r="Q517" i="92"/>
  <c r="R517" i="92"/>
  <c r="Q555" i="92"/>
  <c r="R555" i="92"/>
  <c r="Q561" i="92"/>
  <c r="R561" i="92"/>
  <c r="R565" i="92"/>
  <c r="Q565" i="92"/>
  <c r="Q569" i="92"/>
  <c r="R569" i="92"/>
  <c r="Q573" i="92"/>
  <c r="R573" i="92"/>
  <c r="R579" i="92"/>
  <c r="Q579" i="92"/>
  <c r="Q585" i="92"/>
  <c r="R585" i="92"/>
  <c r="Q470" i="92"/>
  <c r="R470" i="92"/>
  <c r="R589" i="92"/>
  <c r="Q589" i="92"/>
  <c r="Q633" i="92"/>
  <c r="R633" i="92"/>
  <c r="R630" i="92"/>
  <c r="Q630" i="92"/>
  <c r="Q657" i="92"/>
  <c r="R657" i="92"/>
  <c r="Q671" i="92"/>
  <c r="R671" i="92"/>
  <c r="S609" i="92"/>
  <c r="L577" i="92"/>
  <c r="N577" i="92" s="1"/>
  <c r="L528" i="92"/>
  <c r="N528" i="92" s="1"/>
  <c r="N533" i="92"/>
  <c r="N530" i="92"/>
  <c r="N527" i="92"/>
  <c r="N453" i="92"/>
  <c r="K164" i="92"/>
  <c r="L160" i="92"/>
  <c r="N160" i="92" s="1"/>
  <c r="K184" i="92"/>
  <c r="J181" i="92"/>
  <c r="L183" i="92"/>
  <c r="L184" i="92"/>
  <c r="N184" i="92" s="1"/>
  <c r="L182" i="92"/>
  <c r="K183" i="92"/>
  <c r="K182" i="92"/>
  <c r="L20" i="92"/>
  <c r="L21" i="92"/>
  <c r="L22" i="92"/>
  <c r="L23" i="92"/>
  <c r="L24" i="92"/>
  <c r="L25" i="92"/>
  <c r="L26" i="92"/>
  <c r="L27" i="92"/>
  <c r="L28" i="92"/>
  <c r="L29" i="92"/>
  <c r="L30" i="92"/>
  <c r="L31" i="92"/>
  <c r="L32" i="92"/>
  <c r="L33" i="92"/>
  <c r="L34" i="92"/>
  <c r="L35" i="92"/>
  <c r="L36" i="92"/>
  <c r="L37" i="92"/>
  <c r="L38" i="92"/>
  <c r="L39" i="92"/>
  <c r="L40" i="92"/>
  <c r="L41" i="92"/>
  <c r="L42" i="92"/>
  <c r="L43" i="92"/>
  <c r="L44" i="92"/>
  <c r="L45" i="92"/>
  <c r="L46" i="92"/>
  <c r="N46" i="92" s="1"/>
  <c r="L19" i="92"/>
  <c r="N19" i="92" s="1"/>
  <c r="K401" i="92"/>
  <c r="L401" i="92" s="1"/>
  <c r="N401" i="92" s="1"/>
  <c r="F400" i="92"/>
  <c r="K400" i="92" s="1"/>
  <c r="L400" i="92" s="1"/>
  <c r="N400" i="92" s="1"/>
  <c r="F398" i="92"/>
  <c r="L398" i="92" s="1"/>
  <c r="N398" i="92" s="1"/>
  <c r="F396" i="92"/>
  <c r="L395" i="92"/>
  <c r="N395" i="92" s="1"/>
  <c r="F394" i="92"/>
  <c r="L385" i="92"/>
  <c r="N385" i="92" s="1"/>
  <c r="L386" i="92"/>
  <c r="N386" i="92" s="1"/>
  <c r="F392" i="92"/>
  <c r="L382" i="92"/>
  <c r="N382" i="92" s="1"/>
  <c r="L383" i="92"/>
  <c r="N383" i="92" s="1"/>
  <c r="L384" i="92"/>
  <c r="N384" i="92" s="1"/>
  <c r="L388" i="92"/>
  <c r="L389" i="92"/>
  <c r="N389" i="92" s="1"/>
  <c r="F387" i="92"/>
  <c r="F381" i="92"/>
  <c r="L391" i="92"/>
  <c r="N391" i="92" s="1"/>
  <c r="L390" i="92"/>
  <c r="N390" i="92" s="1"/>
  <c r="L399" i="92"/>
  <c r="N399" i="92" s="1"/>
  <c r="L397" i="92"/>
  <c r="N397" i="92" s="1"/>
  <c r="L393" i="92"/>
  <c r="L392" i="92" s="1"/>
  <c r="N392" i="92" s="1"/>
  <c r="L372" i="92"/>
  <c r="N372" i="92" s="1"/>
  <c r="L373" i="92"/>
  <c r="N373" i="92" s="1"/>
  <c r="L374" i="92"/>
  <c r="N374" i="92" s="1"/>
  <c r="L375" i="92"/>
  <c r="N375" i="92" s="1"/>
  <c r="L376" i="92"/>
  <c r="N376" i="92" s="1"/>
  <c r="L377" i="92"/>
  <c r="N377" i="92" s="1"/>
  <c r="L378" i="92"/>
  <c r="N378" i="92" s="1"/>
  <c r="L362" i="92"/>
  <c r="N362" i="92" s="1"/>
  <c r="L363" i="92"/>
  <c r="N363" i="92" s="1"/>
  <c r="L364" i="92"/>
  <c r="N364" i="92" s="1"/>
  <c r="L365" i="92"/>
  <c r="N365" i="92" s="1"/>
  <c r="L366" i="92"/>
  <c r="N366" i="92" s="1"/>
  <c r="L367" i="92"/>
  <c r="N367" i="92" s="1"/>
  <c r="L368" i="92"/>
  <c r="N368" i="92" s="1"/>
  <c r="L369" i="92"/>
  <c r="N369" i="92" s="1"/>
  <c r="L370" i="92"/>
  <c r="N370" i="92" s="1"/>
  <c r="L371" i="92"/>
  <c r="N371" i="92" s="1"/>
  <c r="L360" i="92"/>
  <c r="N360" i="92" s="1"/>
  <c r="L361" i="92"/>
  <c r="N361" i="92" s="1"/>
  <c r="L356" i="92"/>
  <c r="N356" i="92" s="1"/>
  <c r="L357" i="92"/>
  <c r="N357" i="92" s="1"/>
  <c r="L358" i="92"/>
  <c r="N358" i="92" s="1"/>
  <c r="L359" i="92"/>
  <c r="N359" i="92" s="1"/>
  <c r="N322" i="92"/>
  <c r="N321" i="92"/>
  <c r="N320" i="92"/>
  <c r="N324" i="92"/>
  <c r="N325" i="92"/>
  <c r="L326" i="92"/>
  <c r="N326" i="92" s="1"/>
  <c r="L327" i="92"/>
  <c r="N327" i="92" s="1"/>
  <c r="L328" i="92"/>
  <c r="N328" i="92" s="1"/>
  <c r="L329" i="92"/>
  <c r="N329" i="92" s="1"/>
  <c r="L330" i="92"/>
  <c r="N330" i="92" s="1"/>
  <c r="L331" i="92"/>
  <c r="N331" i="92" s="1"/>
  <c r="L332" i="92"/>
  <c r="N332" i="92" s="1"/>
  <c r="L333" i="92"/>
  <c r="N333" i="92" s="1"/>
  <c r="L334" i="92"/>
  <c r="N334" i="92" s="1"/>
  <c r="L335" i="92"/>
  <c r="N335" i="92" s="1"/>
  <c r="L336" i="92"/>
  <c r="N336" i="92" s="1"/>
  <c r="L337" i="92"/>
  <c r="N337" i="92" s="1"/>
  <c r="L338" i="92"/>
  <c r="N338" i="92" s="1"/>
  <c r="L339" i="92"/>
  <c r="N339" i="92" s="1"/>
  <c r="L340" i="92"/>
  <c r="N340" i="92" s="1"/>
  <c r="L341" i="92"/>
  <c r="N341" i="92" s="1"/>
  <c r="L342" i="92"/>
  <c r="N342" i="92" s="1"/>
  <c r="L343" i="92"/>
  <c r="N343" i="92" s="1"/>
  <c r="L344" i="92"/>
  <c r="N344" i="92" s="1"/>
  <c r="L345" i="92"/>
  <c r="N345" i="92" s="1"/>
  <c r="L346" i="92"/>
  <c r="N346" i="92" s="1"/>
  <c r="L347" i="92"/>
  <c r="N347" i="92" s="1"/>
  <c r="L348" i="92"/>
  <c r="N348" i="92" s="1"/>
  <c r="L349" i="92"/>
  <c r="N349" i="92" s="1"/>
  <c r="L350" i="92"/>
  <c r="N350" i="92" s="1"/>
  <c r="L351" i="92"/>
  <c r="N351" i="92" s="1"/>
  <c r="L352" i="92"/>
  <c r="N352" i="92" s="1"/>
  <c r="L353" i="92"/>
  <c r="N353" i="92" s="1"/>
  <c r="L354" i="92"/>
  <c r="N354" i="92" s="1"/>
  <c r="L355" i="92"/>
  <c r="N355" i="92" s="1"/>
  <c r="N323" i="92"/>
  <c r="L297" i="92"/>
  <c r="N297" i="92" s="1"/>
  <c r="I306" i="92"/>
  <c r="K306" i="92" s="1"/>
  <c r="N306" i="92" s="1"/>
  <c r="I307" i="92"/>
  <c r="K307" i="92" s="1"/>
  <c r="N307" i="92" s="1"/>
  <c r="I308" i="92"/>
  <c r="K308" i="92" s="1"/>
  <c r="N308" i="92" s="1"/>
  <c r="I309" i="92"/>
  <c r="K309" i="92" s="1"/>
  <c r="N309" i="92" s="1"/>
  <c r="I310" i="92"/>
  <c r="K310" i="92" s="1"/>
  <c r="N310" i="92" s="1"/>
  <c r="I311" i="92"/>
  <c r="K311" i="92" s="1"/>
  <c r="N311" i="92" s="1"/>
  <c r="I312" i="92"/>
  <c r="K312" i="92" s="1"/>
  <c r="N312" i="92" s="1"/>
  <c r="I313" i="92"/>
  <c r="K313" i="92" s="1"/>
  <c r="N313" i="92" s="1"/>
  <c r="I314" i="92"/>
  <c r="K314" i="92" s="1"/>
  <c r="N314" i="92" s="1"/>
  <c r="I315" i="92"/>
  <c r="I316" i="92"/>
  <c r="K316" i="92" s="1"/>
  <c r="N316" i="92" s="1"/>
  <c r="I317" i="92"/>
  <c r="K317" i="92" s="1"/>
  <c r="N317" i="92" s="1"/>
  <c r="I318" i="92"/>
  <c r="K318" i="92" s="1"/>
  <c r="N318" i="92" s="1"/>
  <c r="I319" i="92"/>
  <c r="F304" i="92"/>
  <c r="L295" i="92"/>
  <c r="N295" i="92" s="1"/>
  <c r="L296" i="92"/>
  <c r="N296" i="92" s="1"/>
  <c r="L294" i="92"/>
  <c r="N294" i="92" s="1"/>
  <c r="K301" i="92"/>
  <c r="L301" i="92" s="1"/>
  <c r="N301" i="92" s="1"/>
  <c r="F300" i="92"/>
  <c r="K300" i="92" s="1"/>
  <c r="L300" i="92" s="1"/>
  <c r="N300" i="92" s="1"/>
  <c r="L299" i="92"/>
  <c r="N299" i="92" s="1"/>
  <c r="F298" i="92"/>
  <c r="L298" i="92" s="1"/>
  <c r="N298" i="92" s="1"/>
  <c r="N293" i="92"/>
  <c r="F291" i="92"/>
  <c r="K288" i="92"/>
  <c r="L288" i="92" s="1"/>
  <c r="N288" i="92" s="1"/>
  <c r="F287" i="92"/>
  <c r="L286" i="92"/>
  <c r="N286" i="92" s="1"/>
  <c r="F285" i="92"/>
  <c r="L285" i="92" s="1"/>
  <c r="N285" i="92" s="1"/>
  <c r="L284" i="92"/>
  <c r="N284" i="92" s="1"/>
  <c r="F283" i="92"/>
  <c r="L283" i="92" s="1"/>
  <c r="N283" i="92" s="1"/>
  <c r="L282" i="92"/>
  <c r="N282" i="92" s="1"/>
  <c r="L281" i="92"/>
  <c r="N281" i="92" s="1"/>
  <c r="L280" i="92"/>
  <c r="N280" i="92" s="1"/>
  <c r="N279" i="92"/>
  <c r="F277" i="92"/>
  <c r="L262" i="92"/>
  <c r="N262" i="92" s="1"/>
  <c r="N258" i="92"/>
  <c r="L263" i="92"/>
  <c r="N263" i="92" s="1"/>
  <c r="L264" i="92"/>
  <c r="N264" i="92" s="1"/>
  <c r="L265" i="92"/>
  <c r="N265" i="92" s="1"/>
  <c r="L266" i="92"/>
  <c r="N266" i="92" s="1"/>
  <c r="L267" i="92"/>
  <c r="N267" i="92" s="1"/>
  <c r="L268" i="92"/>
  <c r="N268" i="92" s="1"/>
  <c r="L248" i="92"/>
  <c r="N248" i="92" s="1"/>
  <c r="N259" i="92"/>
  <c r="N260" i="92"/>
  <c r="N261" i="92"/>
  <c r="K274" i="92"/>
  <c r="L274" i="92" s="1"/>
  <c r="N274" i="92" s="1"/>
  <c r="F273" i="92"/>
  <c r="K273" i="92" s="1"/>
  <c r="L273" i="92" s="1"/>
  <c r="N273" i="92" s="1"/>
  <c r="L272" i="92"/>
  <c r="N272" i="92" s="1"/>
  <c r="F271" i="92"/>
  <c r="L271" i="92" s="1"/>
  <c r="N271" i="92" s="1"/>
  <c r="L270" i="92"/>
  <c r="N270" i="92" s="1"/>
  <c r="F269" i="92"/>
  <c r="L269" i="92" s="1"/>
  <c r="N269" i="92" s="1"/>
  <c r="F257" i="92"/>
  <c r="N245" i="92"/>
  <c r="K254" i="92"/>
  <c r="L254" i="92" s="1"/>
  <c r="N254" i="92" s="1"/>
  <c r="F253" i="92"/>
  <c r="K253" i="92" s="1"/>
  <c r="L253" i="92" s="1"/>
  <c r="N253" i="92" s="1"/>
  <c r="L252" i="92"/>
  <c r="N252" i="92" s="1"/>
  <c r="L251" i="92"/>
  <c r="N251" i="92" s="1"/>
  <c r="L250" i="92"/>
  <c r="N250" i="92" s="1"/>
  <c r="F249" i="92"/>
  <c r="L249" i="92" s="1"/>
  <c r="N249" i="92" s="1"/>
  <c r="L247" i="92"/>
  <c r="N247" i="92" s="1"/>
  <c r="L246" i="92"/>
  <c r="N246" i="92" s="1"/>
  <c r="F242" i="92"/>
  <c r="K239" i="92"/>
  <c r="L239" i="92" s="1"/>
  <c r="N239" i="92" s="1"/>
  <c r="L230" i="92"/>
  <c r="N230" i="92" s="1"/>
  <c r="N229" i="92"/>
  <c r="L237" i="92"/>
  <c r="N237" i="92" s="1"/>
  <c r="L235" i="92"/>
  <c r="N235" i="92" s="1"/>
  <c r="L231" i="92"/>
  <c r="N231" i="92" s="1"/>
  <c r="L232" i="92"/>
  <c r="N232" i="92" s="1"/>
  <c r="L233" i="92"/>
  <c r="N233" i="92" s="1"/>
  <c r="K224" i="92"/>
  <c r="F181" i="92"/>
  <c r="F195" i="92"/>
  <c r="K195" i="92" s="1"/>
  <c r="L195" i="92" s="1"/>
  <c r="N195" i="92" s="1"/>
  <c r="F227" i="92"/>
  <c r="F236" i="92"/>
  <c r="L236" i="92" s="1"/>
  <c r="N236" i="92" s="1"/>
  <c r="F234" i="92"/>
  <c r="L234" i="92" s="1"/>
  <c r="N234" i="92" s="1"/>
  <c r="F238" i="92"/>
  <c r="L224" i="92"/>
  <c r="N224" i="92" s="1"/>
  <c r="L222" i="92"/>
  <c r="N222" i="92" s="1"/>
  <c r="L220" i="92"/>
  <c r="N220" i="92" s="1"/>
  <c r="L202" i="92"/>
  <c r="N202" i="92" s="1"/>
  <c r="L201" i="92"/>
  <c r="N201" i="92" s="1"/>
  <c r="L203" i="92"/>
  <c r="N203" i="92" s="1"/>
  <c r="L216" i="92"/>
  <c r="N216" i="92" s="1"/>
  <c r="L215" i="92"/>
  <c r="N215" i="92" s="1"/>
  <c r="L214" i="92"/>
  <c r="N214" i="92" s="1"/>
  <c r="L213" i="92"/>
  <c r="N213" i="92" s="1"/>
  <c r="L212" i="92"/>
  <c r="N212" i="92" s="1"/>
  <c r="L211" i="92"/>
  <c r="N211" i="92" s="1"/>
  <c r="L210" i="92"/>
  <c r="N210" i="92" s="1"/>
  <c r="L209" i="92"/>
  <c r="N209" i="92" s="1"/>
  <c r="L208" i="92"/>
  <c r="N208" i="92" s="1"/>
  <c r="L204" i="92"/>
  <c r="N204" i="92" s="1"/>
  <c r="F199" i="92"/>
  <c r="F221" i="92"/>
  <c r="L221" i="92" s="1"/>
  <c r="N221" i="92" s="1"/>
  <c r="F219" i="92"/>
  <c r="L219" i="92" s="1"/>
  <c r="N219" i="92" s="1"/>
  <c r="L217" i="92"/>
  <c r="N217" i="92" s="1"/>
  <c r="L207" i="92"/>
  <c r="N207" i="92" s="1"/>
  <c r="L206" i="92"/>
  <c r="N206" i="92" s="1"/>
  <c r="L205" i="92"/>
  <c r="N205" i="92" s="1"/>
  <c r="L190" i="92"/>
  <c r="N190" i="92" s="1"/>
  <c r="L185" i="92"/>
  <c r="N185" i="92" s="1"/>
  <c r="L196" i="92"/>
  <c r="N196" i="92" s="1"/>
  <c r="Q196" i="92" s="1"/>
  <c r="L188" i="92"/>
  <c r="N188" i="92" s="1"/>
  <c r="L193" i="92"/>
  <c r="N193" i="92" s="1"/>
  <c r="L194" i="92"/>
  <c r="N194" i="92" s="1"/>
  <c r="R194" i="92" s="1"/>
  <c r="L186" i="92"/>
  <c r="N186" i="92" s="1"/>
  <c r="L187" i="92"/>
  <c r="N187" i="92" s="1"/>
  <c r="L189" i="92"/>
  <c r="N189" i="92" s="1"/>
  <c r="K172" i="92"/>
  <c r="L172" i="92" s="1"/>
  <c r="N172" i="92" s="1"/>
  <c r="K173" i="92"/>
  <c r="L173" i="92" s="1"/>
  <c r="N173" i="92" s="1"/>
  <c r="K174" i="92"/>
  <c r="L174" i="92" s="1"/>
  <c r="N174" i="92" s="1"/>
  <c r="N167" i="92"/>
  <c r="N168" i="92"/>
  <c r="K171" i="92"/>
  <c r="L171" i="92" s="1"/>
  <c r="N171" i="92" s="1"/>
  <c r="I20" i="92"/>
  <c r="K20" i="92" s="1"/>
  <c r="L155" i="92"/>
  <c r="N155" i="92" s="1"/>
  <c r="L139" i="92"/>
  <c r="N139" i="92" s="1"/>
  <c r="L162" i="92"/>
  <c r="L158" i="92"/>
  <c r="N158" i="92" s="1"/>
  <c r="L156" i="92"/>
  <c r="N156" i="92" s="1"/>
  <c r="L154" i="92"/>
  <c r="N154" i="92" s="1"/>
  <c r="L152" i="92"/>
  <c r="N152" i="92" s="1"/>
  <c r="L150" i="92"/>
  <c r="N150" i="92" s="1"/>
  <c r="L147" i="92"/>
  <c r="N147" i="92" s="1"/>
  <c r="L144" i="92"/>
  <c r="N144" i="92" s="1"/>
  <c r="L141" i="92"/>
  <c r="L163" i="92"/>
  <c r="N163" i="92" s="1"/>
  <c r="L161" i="92"/>
  <c r="N161" i="92" s="1"/>
  <c r="L159" i="92"/>
  <c r="N159" i="92" s="1"/>
  <c r="L157" i="92"/>
  <c r="N157" i="92" s="1"/>
  <c r="L153" i="92"/>
  <c r="N153" i="92" s="1"/>
  <c r="L151" i="92"/>
  <c r="N151" i="92" s="1"/>
  <c r="L133" i="92"/>
  <c r="N133" i="92" s="1"/>
  <c r="L134" i="92"/>
  <c r="N134" i="92" s="1"/>
  <c r="L135" i="92"/>
  <c r="N135" i="92" s="1"/>
  <c r="L136" i="92"/>
  <c r="N136" i="92" s="1"/>
  <c r="L137" i="92"/>
  <c r="N137" i="92" s="1"/>
  <c r="L138" i="92"/>
  <c r="N138" i="92" s="1"/>
  <c r="L119" i="92"/>
  <c r="N119" i="92" s="1"/>
  <c r="L120" i="92"/>
  <c r="N120" i="92" s="1"/>
  <c r="L121" i="92"/>
  <c r="N121" i="92" s="1"/>
  <c r="L122" i="92"/>
  <c r="N122" i="92" s="1"/>
  <c r="L123" i="92"/>
  <c r="N123" i="92" s="1"/>
  <c r="L124" i="92"/>
  <c r="N124" i="92" s="1"/>
  <c r="L125" i="92"/>
  <c r="N125" i="92" s="1"/>
  <c r="L126" i="92"/>
  <c r="N126" i="92" s="1"/>
  <c r="L127" i="92"/>
  <c r="N127" i="92" s="1"/>
  <c r="L128" i="92"/>
  <c r="N128" i="92" s="1"/>
  <c r="L129" i="92"/>
  <c r="N129" i="92" s="1"/>
  <c r="L130" i="92"/>
  <c r="N130" i="92" s="1"/>
  <c r="L131" i="92"/>
  <c r="N131" i="92" s="1"/>
  <c r="L132" i="92"/>
  <c r="N132" i="92" s="1"/>
  <c r="L106" i="92"/>
  <c r="N106" i="92" s="1"/>
  <c r="R106" i="92" s="1"/>
  <c r="L107" i="92"/>
  <c r="N107" i="92" s="1"/>
  <c r="L108" i="92"/>
  <c r="N108" i="92" s="1"/>
  <c r="L109" i="92"/>
  <c r="N109" i="92" s="1"/>
  <c r="L110" i="92"/>
  <c r="N110" i="92" s="1"/>
  <c r="L111" i="92"/>
  <c r="N111" i="92" s="1"/>
  <c r="L112" i="92"/>
  <c r="N112" i="92" s="1"/>
  <c r="L113" i="92"/>
  <c r="N113" i="92" s="1"/>
  <c r="L114" i="92"/>
  <c r="N114" i="92" s="1"/>
  <c r="L115" i="92"/>
  <c r="N115" i="92" s="1"/>
  <c r="L116" i="92"/>
  <c r="N116" i="92" s="1"/>
  <c r="L117" i="92"/>
  <c r="N117" i="92" s="1"/>
  <c r="L118" i="92"/>
  <c r="N118" i="92" s="1"/>
  <c r="L93" i="92"/>
  <c r="N93" i="92" s="1"/>
  <c r="L94" i="92"/>
  <c r="N94" i="92" s="1"/>
  <c r="L95" i="92"/>
  <c r="N95" i="92" s="1"/>
  <c r="L96" i="92"/>
  <c r="N96" i="92" s="1"/>
  <c r="L97" i="92"/>
  <c r="N97" i="92" s="1"/>
  <c r="L98" i="92"/>
  <c r="N98" i="92" s="1"/>
  <c r="L99" i="92"/>
  <c r="N99" i="92" s="1"/>
  <c r="L100" i="92"/>
  <c r="N100" i="92" s="1"/>
  <c r="L101" i="92"/>
  <c r="N101" i="92" s="1"/>
  <c r="L102" i="92"/>
  <c r="N102" i="92" s="1"/>
  <c r="L103" i="92"/>
  <c r="N103" i="92" s="1"/>
  <c r="L104" i="92"/>
  <c r="N104" i="92" s="1"/>
  <c r="L105" i="92"/>
  <c r="N105" i="92" s="1"/>
  <c r="L149" i="92"/>
  <c r="N149" i="92" s="1"/>
  <c r="L148" i="92"/>
  <c r="N148" i="92" s="1"/>
  <c r="L146" i="92"/>
  <c r="L68" i="92"/>
  <c r="N68" i="92" s="1"/>
  <c r="L69" i="92"/>
  <c r="N69" i="92" s="1"/>
  <c r="L70" i="92"/>
  <c r="N70" i="92" s="1"/>
  <c r="L71" i="92"/>
  <c r="N71" i="92" s="1"/>
  <c r="L72" i="92"/>
  <c r="N72" i="92" s="1"/>
  <c r="L73" i="92"/>
  <c r="N73" i="92" s="1"/>
  <c r="L74" i="92"/>
  <c r="N74" i="92" s="1"/>
  <c r="L75" i="92"/>
  <c r="N75" i="92" s="1"/>
  <c r="L76" i="92"/>
  <c r="N76" i="92" s="1"/>
  <c r="L77" i="92"/>
  <c r="N77" i="92" s="1"/>
  <c r="L78" i="92"/>
  <c r="N78" i="92" s="1"/>
  <c r="L79" i="92"/>
  <c r="N79" i="92" s="1"/>
  <c r="L80" i="92"/>
  <c r="N80" i="92" s="1"/>
  <c r="L81" i="92"/>
  <c r="N81" i="92" s="1"/>
  <c r="L82" i="92"/>
  <c r="N82" i="92" s="1"/>
  <c r="L83" i="92"/>
  <c r="N83" i="92" s="1"/>
  <c r="L84" i="92"/>
  <c r="N84" i="92" s="1"/>
  <c r="L85" i="92"/>
  <c r="N85" i="92" s="1"/>
  <c r="L86" i="92"/>
  <c r="N86" i="92" s="1"/>
  <c r="L87" i="92"/>
  <c r="N87" i="92" s="1"/>
  <c r="L88" i="92"/>
  <c r="N88" i="92" s="1"/>
  <c r="L89" i="92"/>
  <c r="N89" i="92" s="1"/>
  <c r="L90" i="92"/>
  <c r="N90" i="92" s="1"/>
  <c r="L91" i="92"/>
  <c r="N91" i="92" s="1"/>
  <c r="L92" i="92"/>
  <c r="N92" i="92" s="1"/>
  <c r="N192" i="92"/>
  <c r="R19" i="92" l="1"/>
  <c r="Q19" i="92"/>
  <c r="R86" i="92"/>
  <c r="Q86" i="92"/>
  <c r="R468" i="92"/>
  <c r="S468" i="92" s="1"/>
  <c r="Q452" i="92"/>
  <c r="S452" i="92" s="1"/>
  <c r="R94" i="92"/>
  <c r="Q94" i="92"/>
  <c r="R463" i="92"/>
  <c r="L164" i="92"/>
  <c r="N164" i="92" s="1"/>
  <c r="Q461" i="92"/>
  <c r="S461" i="92" s="1"/>
  <c r="R473" i="92"/>
  <c r="Q473" i="92"/>
  <c r="R460" i="92"/>
  <c r="Q460" i="92"/>
  <c r="K181" i="92"/>
  <c r="N181" i="92" s="1"/>
  <c r="R181" i="92" s="1"/>
  <c r="S619" i="92"/>
  <c r="S580" i="92"/>
  <c r="S568" i="92"/>
  <c r="S560" i="92"/>
  <c r="S552" i="92"/>
  <c r="S544" i="92"/>
  <c r="S514" i="92"/>
  <c r="S492" i="92"/>
  <c r="S380" i="92"/>
  <c r="S430" i="92"/>
  <c r="S657" i="92"/>
  <c r="S470" i="92"/>
  <c r="S579" i="92"/>
  <c r="S525" i="92"/>
  <c r="S532" i="92"/>
  <c r="S497" i="92"/>
  <c r="S490" i="92"/>
  <c r="S486" i="92"/>
  <c r="S482" i="92"/>
  <c r="S433" i="92"/>
  <c r="S228" i="92"/>
  <c r="S611" i="92"/>
  <c r="S563" i="92"/>
  <c r="S515" i="92"/>
  <c r="S480" i="92"/>
  <c r="S512" i="92"/>
  <c r="S489" i="92"/>
  <c r="S481" i="92"/>
  <c r="S465" i="92"/>
  <c r="S408" i="92"/>
  <c r="S643" i="92"/>
  <c r="S543" i="92"/>
  <c r="S524" i="92"/>
  <c r="S218" i="92"/>
  <c r="S428" i="92"/>
  <c r="S431" i="92"/>
  <c r="S646" i="92"/>
  <c r="S511" i="92"/>
  <c r="S454" i="92"/>
  <c r="K287" i="92"/>
  <c r="L287" i="92" s="1"/>
  <c r="N287" i="92" s="1"/>
  <c r="N315" i="92"/>
  <c r="Q315" i="92" s="1"/>
  <c r="K315" i="92"/>
  <c r="S660" i="92"/>
  <c r="S600" i="92"/>
  <c r="S572" i="92"/>
  <c r="S518" i="92"/>
  <c r="S536" i="92"/>
  <c r="S513" i="92"/>
  <c r="S496" i="92"/>
  <c r="S434" i="92"/>
  <c r="S411" i="92"/>
  <c r="S630" i="92"/>
  <c r="S589" i="92"/>
  <c r="S565" i="92"/>
  <c r="S537" i="92"/>
  <c r="S484" i="92"/>
  <c r="S449" i="92"/>
  <c r="S425" i="92"/>
  <c r="S200" i="92"/>
  <c r="S668" i="92"/>
  <c r="S680" i="92"/>
  <c r="S597" i="92"/>
  <c r="S578" i="92"/>
  <c r="S523" i="92"/>
  <c r="S499" i="92"/>
  <c r="S483" i="92"/>
  <c r="S475" i="92"/>
  <c r="S439" i="92"/>
  <c r="S447" i="92"/>
  <c r="S549" i="92"/>
  <c r="S516" i="92"/>
  <c r="S534" i="92"/>
  <c r="S464" i="92"/>
  <c r="S436" i="92"/>
  <c r="S444" i="92"/>
  <c r="S292" i="92"/>
  <c r="S427" i="92"/>
  <c r="S693" i="92"/>
  <c r="S574" i="92"/>
  <c r="S558" i="92"/>
  <c r="S547" i="92"/>
  <c r="S529" i="92"/>
  <c r="S539" i="92"/>
  <c r="S417" i="92"/>
  <c r="Q89" i="92"/>
  <c r="R89" i="92"/>
  <c r="R69" i="92"/>
  <c r="Q69" i="92"/>
  <c r="R117" i="92"/>
  <c r="Q117" i="92"/>
  <c r="R136" i="92"/>
  <c r="Q136" i="92"/>
  <c r="Q172" i="92"/>
  <c r="R172" i="92"/>
  <c r="R205" i="92"/>
  <c r="Q205" i="92"/>
  <c r="R216" i="92"/>
  <c r="Q216" i="92"/>
  <c r="Q245" i="92"/>
  <c r="R245" i="92"/>
  <c r="Q264" i="92"/>
  <c r="R264" i="92"/>
  <c r="R293" i="92"/>
  <c r="Q293" i="92"/>
  <c r="Q308" i="92"/>
  <c r="R308" i="92"/>
  <c r="Q340" i="92"/>
  <c r="R340" i="92"/>
  <c r="Q324" i="92"/>
  <c r="R324" i="92"/>
  <c r="Q365" i="92"/>
  <c r="R365" i="92"/>
  <c r="R386" i="92"/>
  <c r="Q386" i="92"/>
  <c r="R72" i="92"/>
  <c r="Q72" i="92"/>
  <c r="R98" i="92"/>
  <c r="Q98" i="92"/>
  <c r="R112" i="92"/>
  <c r="Q112" i="92"/>
  <c r="Q127" i="92"/>
  <c r="R127" i="92"/>
  <c r="N162" i="92"/>
  <c r="Q163" i="92"/>
  <c r="R163" i="92"/>
  <c r="Q194" i="92"/>
  <c r="Q209" i="92"/>
  <c r="R209" i="92"/>
  <c r="Q222" i="92"/>
  <c r="R222" i="92"/>
  <c r="Q307" i="92"/>
  <c r="R307" i="92"/>
  <c r="Q339" i="92"/>
  <c r="R339" i="92"/>
  <c r="Q368" i="92"/>
  <c r="R368" i="92"/>
  <c r="R398" i="92"/>
  <c r="Q398" i="92"/>
  <c r="Q199" i="92"/>
  <c r="R199" i="92"/>
  <c r="Q528" i="92"/>
  <c r="R528" i="92"/>
  <c r="S585" i="92"/>
  <c r="S573" i="92"/>
  <c r="S555" i="92"/>
  <c r="S521" i="92"/>
  <c r="S510" i="92"/>
  <c r="S501" i="92"/>
  <c r="S493" i="92"/>
  <c r="S488" i="92"/>
  <c r="S474" i="92"/>
  <c r="S450" i="92"/>
  <c r="S441" i="92"/>
  <c r="S410" i="92"/>
  <c r="S418" i="92"/>
  <c r="S576" i="92"/>
  <c r="S567" i="92"/>
  <c r="S559" i="92"/>
  <c r="S535" i="92"/>
  <c r="S507" i="92"/>
  <c r="S491" i="92"/>
  <c r="S487" i="92"/>
  <c r="S469" i="92"/>
  <c r="S379" i="92"/>
  <c r="S421" i="92"/>
  <c r="S412" i="92"/>
  <c r="S682" i="92"/>
  <c r="S586" i="92"/>
  <c r="S562" i="92"/>
  <c r="S506" i="92"/>
  <c r="S494" i="92"/>
  <c r="S424" i="92"/>
  <c r="S409" i="92"/>
  <c r="S435" i="92"/>
  <c r="S608" i="92"/>
  <c r="S502" i="92"/>
  <c r="S451" i="92"/>
  <c r="Q81" i="92"/>
  <c r="R81" i="92"/>
  <c r="R77" i="92"/>
  <c r="Q77" i="92"/>
  <c r="R149" i="92"/>
  <c r="Q149" i="92"/>
  <c r="Q99" i="92"/>
  <c r="R99" i="92"/>
  <c r="Q113" i="92"/>
  <c r="R113" i="92"/>
  <c r="Q132" i="92"/>
  <c r="R132" i="92"/>
  <c r="Q124" i="92"/>
  <c r="R124" i="92"/>
  <c r="Q151" i="92"/>
  <c r="R151" i="92"/>
  <c r="Q147" i="92"/>
  <c r="R147" i="92"/>
  <c r="Q168" i="92"/>
  <c r="R168" i="92"/>
  <c r="Q188" i="92"/>
  <c r="R188" i="92"/>
  <c r="R208" i="92"/>
  <c r="Q208" i="92"/>
  <c r="Q220" i="92"/>
  <c r="R220" i="92"/>
  <c r="Q231" i="92"/>
  <c r="R231" i="92"/>
  <c r="R247" i="92"/>
  <c r="Q247" i="92"/>
  <c r="Q271" i="92"/>
  <c r="R271" i="92"/>
  <c r="Q268" i="92"/>
  <c r="R268" i="92"/>
  <c r="R301" i="92"/>
  <c r="Q301" i="92"/>
  <c r="Q312" i="92"/>
  <c r="R312" i="92"/>
  <c r="Q352" i="92"/>
  <c r="R352" i="92"/>
  <c r="Q344" i="92"/>
  <c r="R344" i="92"/>
  <c r="R332" i="92"/>
  <c r="Q332" i="92"/>
  <c r="Q359" i="92"/>
  <c r="R359" i="92"/>
  <c r="Q369" i="92"/>
  <c r="R369" i="92"/>
  <c r="R374" i="92"/>
  <c r="Q374" i="92"/>
  <c r="R384" i="92"/>
  <c r="Q384" i="92"/>
  <c r="R467" i="92"/>
  <c r="Q467" i="92"/>
  <c r="R88" i="92"/>
  <c r="Q88" i="92"/>
  <c r="Q84" i="92"/>
  <c r="R84" i="92"/>
  <c r="Q68" i="92"/>
  <c r="R68" i="92"/>
  <c r="Q102" i="92"/>
  <c r="R102" i="92"/>
  <c r="Q108" i="92"/>
  <c r="R108" i="92"/>
  <c r="Q123" i="92"/>
  <c r="R123" i="92"/>
  <c r="Q135" i="92"/>
  <c r="R135" i="92"/>
  <c r="Q158" i="92"/>
  <c r="R158" i="92"/>
  <c r="Q167" i="92"/>
  <c r="R167" i="92"/>
  <c r="R196" i="92"/>
  <c r="R221" i="92"/>
  <c r="Q221" i="92"/>
  <c r="Q203" i="92"/>
  <c r="R203" i="92"/>
  <c r="R235" i="92"/>
  <c r="Q235" i="92"/>
  <c r="R252" i="92"/>
  <c r="Q252" i="92"/>
  <c r="Q260" i="92"/>
  <c r="R260" i="92"/>
  <c r="Q263" i="92"/>
  <c r="R263" i="92"/>
  <c r="R283" i="92"/>
  <c r="Q283" i="92"/>
  <c r="Q294" i="92"/>
  <c r="R294" i="92"/>
  <c r="Q311" i="92"/>
  <c r="R311" i="92"/>
  <c r="R351" i="92"/>
  <c r="Q351" i="92"/>
  <c r="Q343" i="92"/>
  <c r="R343" i="92"/>
  <c r="Q331" i="92"/>
  <c r="R331" i="92"/>
  <c r="Q320" i="92"/>
  <c r="R320" i="92"/>
  <c r="R360" i="92"/>
  <c r="Q360" i="92"/>
  <c r="R377" i="92"/>
  <c r="Q377" i="92"/>
  <c r="Q373" i="92"/>
  <c r="R373" i="92"/>
  <c r="Q383" i="92"/>
  <c r="R383" i="92"/>
  <c r="R184" i="92"/>
  <c r="Q184" i="92"/>
  <c r="R160" i="92"/>
  <c r="Q160" i="92"/>
  <c r="Q542" i="92"/>
  <c r="R542" i="92"/>
  <c r="Q91" i="92"/>
  <c r="R91" i="92"/>
  <c r="Q87" i="92"/>
  <c r="R87" i="92"/>
  <c r="Q83" i="92"/>
  <c r="R83" i="92"/>
  <c r="Q79" i="92"/>
  <c r="R79" i="92"/>
  <c r="Q75" i="92"/>
  <c r="R75" i="92"/>
  <c r="Q71" i="92"/>
  <c r="R71" i="92"/>
  <c r="Q105" i="92"/>
  <c r="R105" i="92"/>
  <c r="R101" i="92"/>
  <c r="Q101" i="92"/>
  <c r="Q97" i="92"/>
  <c r="R97" i="92"/>
  <c r="R93" i="92"/>
  <c r="Q93" i="92"/>
  <c r="Q115" i="92"/>
  <c r="R115" i="92"/>
  <c r="Q111" i="92"/>
  <c r="R111" i="92"/>
  <c r="Q107" i="92"/>
  <c r="R107" i="92"/>
  <c r="R130" i="92"/>
  <c r="Q130" i="92"/>
  <c r="Q126" i="92"/>
  <c r="R126" i="92"/>
  <c r="R122" i="92"/>
  <c r="Q122" i="92"/>
  <c r="R138" i="92"/>
  <c r="Q138" i="92"/>
  <c r="Q134" i="92"/>
  <c r="R134" i="92"/>
  <c r="R157" i="92"/>
  <c r="Q157" i="92"/>
  <c r="R152" i="92"/>
  <c r="Q152" i="92"/>
  <c r="R165" i="92"/>
  <c r="Q165" i="92"/>
  <c r="Q174" i="92"/>
  <c r="R174" i="92"/>
  <c r="R189" i="92"/>
  <c r="Q189" i="92"/>
  <c r="R193" i="92"/>
  <c r="Q193" i="92"/>
  <c r="Q185" i="92"/>
  <c r="R185" i="92"/>
  <c r="Q207" i="92"/>
  <c r="R207" i="92"/>
  <c r="R210" i="92"/>
  <c r="Q210" i="92"/>
  <c r="Q214" i="92"/>
  <c r="R214" i="92"/>
  <c r="R201" i="92"/>
  <c r="Q201" i="92"/>
  <c r="Q224" i="92"/>
  <c r="R224" i="92"/>
  <c r="Q233" i="92"/>
  <c r="R233" i="92"/>
  <c r="Q237" i="92"/>
  <c r="R237" i="92"/>
  <c r="R249" i="92"/>
  <c r="Q249" i="92"/>
  <c r="R253" i="92"/>
  <c r="Q253" i="92"/>
  <c r="Q269" i="92"/>
  <c r="R269" i="92"/>
  <c r="Q273" i="92"/>
  <c r="R273" i="92"/>
  <c r="R259" i="92"/>
  <c r="Q259" i="92"/>
  <c r="R266" i="92"/>
  <c r="Q266" i="92"/>
  <c r="R258" i="92"/>
  <c r="Q258" i="92"/>
  <c r="Q280" i="92"/>
  <c r="R280" i="92"/>
  <c r="Q284" i="92"/>
  <c r="R284" i="92"/>
  <c r="Q288" i="92"/>
  <c r="R288" i="92"/>
  <c r="Q299" i="92"/>
  <c r="R299" i="92"/>
  <c r="Q296" i="92"/>
  <c r="R296" i="92"/>
  <c r="Q318" i="92"/>
  <c r="R318" i="92"/>
  <c r="R314" i="92"/>
  <c r="Q314" i="92"/>
  <c r="Q310" i="92"/>
  <c r="R310" i="92"/>
  <c r="Q306" i="92"/>
  <c r="R306" i="92"/>
  <c r="Q354" i="92"/>
  <c r="R354" i="92"/>
  <c r="Q350" i="92"/>
  <c r="R350" i="92"/>
  <c r="Q346" i="92"/>
  <c r="R346" i="92"/>
  <c r="Q342" i="92"/>
  <c r="R342" i="92"/>
  <c r="R338" i="92"/>
  <c r="Q338" i="92"/>
  <c r="Q334" i="92"/>
  <c r="R334" i="92"/>
  <c r="Q330" i="92"/>
  <c r="R330" i="92"/>
  <c r="Q326" i="92"/>
  <c r="R326" i="92"/>
  <c r="R321" i="92"/>
  <c r="Q321" i="92"/>
  <c r="Q357" i="92"/>
  <c r="R357" i="92"/>
  <c r="Q371" i="92"/>
  <c r="R371" i="92"/>
  <c r="Q367" i="92"/>
  <c r="R367" i="92"/>
  <c r="R363" i="92"/>
  <c r="Q363" i="92"/>
  <c r="R376" i="92"/>
  <c r="Q376" i="92"/>
  <c r="R372" i="92"/>
  <c r="Q372" i="92"/>
  <c r="Q390" i="92"/>
  <c r="R390" i="92"/>
  <c r="Q389" i="92"/>
  <c r="R389" i="92"/>
  <c r="Q382" i="92"/>
  <c r="R382" i="92"/>
  <c r="Q400" i="92"/>
  <c r="R400" i="92"/>
  <c r="R527" i="92"/>
  <c r="Q527" i="92"/>
  <c r="Q479" i="92"/>
  <c r="R479" i="92"/>
  <c r="R577" i="92"/>
  <c r="Q577" i="92"/>
  <c r="S584" i="92"/>
  <c r="S575" i="92"/>
  <c r="S564" i="92"/>
  <c r="S554" i="92"/>
  <c r="S550" i="92"/>
  <c r="S546" i="92"/>
  <c r="S509" i="92"/>
  <c r="S504" i="92"/>
  <c r="S457" i="92"/>
  <c r="S458" i="92"/>
  <c r="S442" i="92"/>
  <c r="S426" i="92"/>
  <c r="S419" i="92"/>
  <c r="R192" i="92"/>
  <c r="Q192" i="92"/>
  <c r="R85" i="92"/>
  <c r="Q85" i="92"/>
  <c r="Q73" i="92"/>
  <c r="R73" i="92"/>
  <c r="Q103" i="92"/>
  <c r="R103" i="92"/>
  <c r="Q95" i="92"/>
  <c r="R95" i="92"/>
  <c r="R109" i="92"/>
  <c r="Q109" i="92"/>
  <c r="R128" i="92"/>
  <c r="Q128" i="92"/>
  <c r="R120" i="92"/>
  <c r="Q120" i="92"/>
  <c r="Q161" i="92"/>
  <c r="R161" i="92"/>
  <c r="Q156" i="92"/>
  <c r="R156" i="92"/>
  <c r="Q155" i="92"/>
  <c r="R155" i="92"/>
  <c r="Q186" i="92"/>
  <c r="R186" i="92"/>
  <c r="R219" i="92"/>
  <c r="Q219" i="92"/>
  <c r="R212" i="92"/>
  <c r="Q212" i="92"/>
  <c r="Q234" i="92"/>
  <c r="R234" i="92"/>
  <c r="R230" i="92"/>
  <c r="Q230" i="92"/>
  <c r="Q251" i="92"/>
  <c r="R251" i="92"/>
  <c r="Q261" i="92"/>
  <c r="R261" i="92"/>
  <c r="Q282" i="92"/>
  <c r="R282" i="92"/>
  <c r="R286" i="92"/>
  <c r="Q286" i="92"/>
  <c r="Q316" i="92"/>
  <c r="R316" i="92"/>
  <c r="Q323" i="92"/>
  <c r="R323" i="92"/>
  <c r="Q348" i="92"/>
  <c r="R348" i="92"/>
  <c r="Q336" i="92"/>
  <c r="R336" i="92"/>
  <c r="Q328" i="92"/>
  <c r="R328" i="92"/>
  <c r="Q361" i="92"/>
  <c r="R361" i="92"/>
  <c r="R378" i="92"/>
  <c r="Q378" i="92"/>
  <c r="Q397" i="92"/>
  <c r="R397" i="92"/>
  <c r="R406" i="92"/>
  <c r="Q406" i="92"/>
  <c r="Q533" i="92"/>
  <c r="R533" i="92"/>
  <c r="Q92" i="92"/>
  <c r="R92" i="92"/>
  <c r="R80" i="92"/>
  <c r="Q80" i="92"/>
  <c r="Q76" i="92"/>
  <c r="R76" i="92"/>
  <c r="Q116" i="92"/>
  <c r="R116" i="92"/>
  <c r="Q131" i="92"/>
  <c r="R131" i="92"/>
  <c r="Q119" i="92"/>
  <c r="R119" i="92"/>
  <c r="Q153" i="92"/>
  <c r="R153" i="92"/>
  <c r="Q150" i="92"/>
  <c r="R150" i="92"/>
  <c r="R191" i="92"/>
  <c r="Q191" i="92"/>
  <c r="R206" i="92"/>
  <c r="Q206" i="92"/>
  <c r="R213" i="92"/>
  <c r="Q213" i="92"/>
  <c r="Q236" i="92"/>
  <c r="R236" i="92"/>
  <c r="Q239" i="92"/>
  <c r="R239" i="92"/>
  <c r="Q248" i="92"/>
  <c r="R248" i="92"/>
  <c r="R272" i="92"/>
  <c r="Q272" i="92"/>
  <c r="R267" i="92"/>
  <c r="Q267" i="92"/>
  <c r="Q279" i="92"/>
  <c r="R279" i="92"/>
  <c r="Q298" i="92"/>
  <c r="R298" i="92"/>
  <c r="Q355" i="92"/>
  <c r="R355" i="92"/>
  <c r="R347" i="92"/>
  <c r="Q347" i="92"/>
  <c r="Q335" i="92"/>
  <c r="R335" i="92"/>
  <c r="Q327" i="92"/>
  <c r="R327" i="92"/>
  <c r="R358" i="92"/>
  <c r="Q358" i="92"/>
  <c r="Q364" i="92"/>
  <c r="R364" i="92"/>
  <c r="Q399" i="92"/>
  <c r="R399" i="92"/>
  <c r="Q385" i="92"/>
  <c r="R385" i="92"/>
  <c r="Q462" i="92"/>
  <c r="R462" i="92"/>
  <c r="S671" i="92"/>
  <c r="R90" i="92"/>
  <c r="Q90" i="92"/>
  <c r="R82" i="92"/>
  <c r="Q82" i="92"/>
  <c r="Q78" i="92"/>
  <c r="R78" i="92"/>
  <c r="R74" i="92"/>
  <c r="Q74" i="92"/>
  <c r="Q70" i="92"/>
  <c r="R70" i="92"/>
  <c r="Q148" i="92"/>
  <c r="R148" i="92"/>
  <c r="R104" i="92"/>
  <c r="Q104" i="92"/>
  <c r="Q100" i="92"/>
  <c r="R100" i="92"/>
  <c r="R96" i="92"/>
  <c r="Q96" i="92"/>
  <c r="Q118" i="92"/>
  <c r="R118" i="92"/>
  <c r="R114" i="92"/>
  <c r="Q114" i="92"/>
  <c r="Q110" i="92"/>
  <c r="R110" i="92"/>
  <c r="Q106" i="92"/>
  <c r="Q129" i="92"/>
  <c r="R129" i="92"/>
  <c r="R125" i="92"/>
  <c r="Q125" i="92"/>
  <c r="Q121" i="92"/>
  <c r="R121" i="92"/>
  <c r="Q137" i="92"/>
  <c r="R137" i="92"/>
  <c r="R133" i="92"/>
  <c r="Q133" i="92"/>
  <c r="Q159" i="92"/>
  <c r="R159" i="92"/>
  <c r="R144" i="92"/>
  <c r="Q144" i="92"/>
  <c r="R154" i="92"/>
  <c r="Q154" i="92"/>
  <c r="Q139" i="92"/>
  <c r="R139" i="92"/>
  <c r="R171" i="92"/>
  <c r="Q171" i="92"/>
  <c r="R173" i="92"/>
  <c r="Q173" i="92"/>
  <c r="R187" i="92"/>
  <c r="Q187" i="92"/>
  <c r="Q190" i="92"/>
  <c r="R190" i="92"/>
  <c r="R217" i="92"/>
  <c r="Q217" i="92"/>
  <c r="R204" i="92"/>
  <c r="Q204" i="92"/>
  <c r="Q211" i="92"/>
  <c r="R211" i="92"/>
  <c r="Q215" i="92"/>
  <c r="R215" i="92"/>
  <c r="R202" i="92"/>
  <c r="Q202" i="92"/>
  <c r="R195" i="92"/>
  <c r="Q195" i="92"/>
  <c r="R232" i="92"/>
  <c r="Q232" i="92"/>
  <c r="Q229" i="92"/>
  <c r="R229" i="92"/>
  <c r="Q246" i="92"/>
  <c r="R246" i="92"/>
  <c r="Q250" i="92"/>
  <c r="R250" i="92"/>
  <c r="Q254" i="92"/>
  <c r="R254" i="92"/>
  <c r="R270" i="92"/>
  <c r="Q270" i="92"/>
  <c r="R274" i="92"/>
  <c r="Q274" i="92"/>
  <c r="Q265" i="92"/>
  <c r="R265" i="92"/>
  <c r="Q262" i="92"/>
  <c r="R262" i="92"/>
  <c r="Q281" i="92"/>
  <c r="R281" i="92"/>
  <c r="Q285" i="92"/>
  <c r="R285" i="92"/>
  <c r="R300" i="92"/>
  <c r="Q300" i="92"/>
  <c r="R295" i="92"/>
  <c r="Q295" i="92"/>
  <c r="R317" i="92"/>
  <c r="Q317" i="92"/>
  <c r="R313" i="92"/>
  <c r="Q313" i="92"/>
  <c r="R309" i="92"/>
  <c r="Q309" i="92"/>
  <c r="Q297" i="92"/>
  <c r="R297" i="92"/>
  <c r="Q353" i="92"/>
  <c r="R353" i="92"/>
  <c r="R349" i="92"/>
  <c r="Q349" i="92"/>
  <c r="R345" i="92"/>
  <c r="Q345" i="92"/>
  <c r="Q341" i="92"/>
  <c r="R341" i="92"/>
  <c r="R337" i="92"/>
  <c r="Q337" i="92"/>
  <c r="Q333" i="92"/>
  <c r="R333" i="92"/>
  <c r="R329" i="92"/>
  <c r="Q329" i="92"/>
  <c r="Q325" i="92"/>
  <c r="R325" i="92"/>
  <c r="Q322" i="92"/>
  <c r="R322" i="92"/>
  <c r="Q356" i="92"/>
  <c r="R356" i="92"/>
  <c r="Q370" i="92"/>
  <c r="R370" i="92"/>
  <c r="Q366" i="92"/>
  <c r="R366" i="92"/>
  <c r="R362" i="92"/>
  <c r="Q362" i="92"/>
  <c r="Q375" i="92"/>
  <c r="R375" i="92"/>
  <c r="Q392" i="92"/>
  <c r="R392" i="92"/>
  <c r="R391" i="92"/>
  <c r="Q391" i="92"/>
  <c r="R395" i="92"/>
  <c r="Q395" i="92"/>
  <c r="R401" i="92"/>
  <c r="Q401" i="92"/>
  <c r="Q46" i="92"/>
  <c r="R46" i="92"/>
  <c r="Q453" i="92"/>
  <c r="R453" i="92"/>
  <c r="R530" i="92"/>
  <c r="Q530" i="92"/>
  <c r="Q242" i="92"/>
  <c r="R242" i="92"/>
  <c r="S633" i="92"/>
  <c r="S569" i="92"/>
  <c r="S561" i="92"/>
  <c r="S517" i="92"/>
  <c r="S505" i="92"/>
  <c r="S471" i="92"/>
  <c r="S463" i="92"/>
  <c r="S459" i="92"/>
  <c r="S437" i="92"/>
  <c r="S445" i="92"/>
  <c r="S429" i="92"/>
  <c r="S414" i="92"/>
  <c r="S622" i="92"/>
  <c r="S582" i="92"/>
  <c r="S548" i="92"/>
  <c r="S522" i="92"/>
  <c r="S531" i="92"/>
  <c r="S508" i="92"/>
  <c r="S500" i="92"/>
  <c r="S466" i="92"/>
  <c r="S438" i="92"/>
  <c r="S446" i="92"/>
  <c r="S422" i="92"/>
  <c r="S415" i="92"/>
  <c r="S690" i="92"/>
  <c r="S583" i="92"/>
  <c r="S556" i="92"/>
  <c r="S571" i="92"/>
  <c r="S503" i="92"/>
  <c r="S495" i="92"/>
  <c r="S485" i="92"/>
  <c r="S455" i="92"/>
  <c r="S443" i="92"/>
  <c r="S423" i="92"/>
  <c r="S420" i="92"/>
  <c r="S570" i="92"/>
  <c r="S553" i="92"/>
  <c r="S526" i="92"/>
  <c r="S498" i="92"/>
  <c r="S472" i="92"/>
  <c r="S440" i="92"/>
  <c r="S432" i="92"/>
  <c r="S413" i="92"/>
  <c r="S519" i="92"/>
  <c r="S416" i="92"/>
  <c r="S557" i="92"/>
  <c r="S566" i="92"/>
  <c r="S551" i="92"/>
  <c r="S545" i="92"/>
  <c r="S520" i="92"/>
  <c r="S477" i="92"/>
  <c r="S407" i="92"/>
  <c r="S278" i="92"/>
  <c r="N319" i="92"/>
  <c r="K319" i="92"/>
  <c r="N183" i="92"/>
  <c r="N182" i="92"/>
  <c r="L394" i="92"/>
  <c r="N394" i="92" s="1"/>
  <c r="L387" i="92"/>
  <c r="N387" i="92" s="1"/>
  <c r="N388" i="92"/>
  <c r="L381" i="92"/>
  <c r="N381" i="92" s="1"/>
  <c r="N393" i="92"/>
  <c r="N305" i="92"/>
  <c r="L291" i="92"/>
  <c r="N277" i="92"/>
  <c r="N257" i="92"/>
  <c r="N244" i="92"/>
  <c r="K238" i="92"/>
  <c r="L238" i="92" s="1"/>
  <c r="N238" i="92" s="1"/>
  <c r="N243" i="92"/>
  <c r="N227" i="92"/>
  <c r="L223" i="92"/>
  <c r="N223" i="92" s="1"/>
  <c r="S19" i="92" l="1"/>
  <c r="S87" i="92"/>
  <c r="S94" i="92"/>
  <c r="Q164" i="92"/>
  <c r="R164" i="92"/>
  <c r="S104" i="92"/>
  <c r="S473" i="92"/>
  <c r="R315" i="92"/>
  <c r="S315" i="92" s="1"/>
  <c r="S460" i="92"/>
  <c r="K304" i="92"/>
  <c r="L304" i="92" s="1"/>
  <c r="N304" i="92" s="1"/>
  <c r="S401" i="92"/>
  <c r="S356" i="92"/>
  <c r="S349" i="92"/>
  <c r="S313" i="92"/>
  <c r="S295" i="92"/>
  <c r="S274" i="92"/>
  <c r="S232" i="92"/>
  <c r="S202" i="92"/>
  <c r="S217" i="92"/>
  <c r="S187" i="92"/>
  <c r="S171" i="92"/>
  <c r="S154" i="92"/>
  <c r="S125" i="92"/>
  <c r="S106" i="92"/>
  <c r="S114" i="92"/>
  <c r="S96" i="92"/>
  <c r="S363" i="92"/>
  <c r="S321" i="92"/>
  <c r="S338" i="92"/>
  <c r="S258" i="92"/>
  <c r="S259" i="92"/>
  <c r="S249" i="92"/>
  <c r="S201" i="92"/>
  <c r="S210" i="92"/>
  <c r="S189" i="92"/>
  <c r="S165" i="92"/>
  <c r="S157" i="92"/>
  <c r="S138" i="92"/>
  <c r="S160" i="92"/>
  <c r="S383" i="92"/>
  <c r="S283" i="92"/>
  <c r="S235" i="92"/>
  <c r="S221" i="92"/>
  <c r="S374" i="92"/>
  <c r="S247" i="92"/>
  <c r="S149" i="92"/>
  <c r="S222" i="92"/>
  <c r="S194" i="92"/>
  <c r="S98" i="92"/>
  <c r="S216" i="92"/>
  <c r="S117" i="92"/>
  <c r="S122" i="92"/>
  <c r="S130" i="92"/>
  <c r="S93" i="92"/>
  <c r="S101" i="92"/>
  <c r="S184" i="92"/>
  <c r="S360" i="92"/>
  <c r="S351" i="92"/>
  <c r="S252" i="92"/>
  <c r="S196" i="92"/>
  <c r="S88" i="92"/>
  <c r="S384" i="92"/>
  <c r="S369" i="92"/>
  <c r="S332" i="92"/>
  <c r="S301" i="92"/>
  <c r="S208" i="92"/>
  <c r="S77" i="92"/>
  <c r="S112" i="92"/>
  <c r="S72" i="92"/>
  <c r="S293" i="92"/>
  <c r="S205" i="92"/>
  <c r="S136" i="92"/>
  <c r="S69" i="92"/>
  <c r="S282" i="92"/>
  <c r="S251" i="92"/>
  <c r="S161" i="92"/>
  <c r="S95" i="92"/>
  <c r="S328" i="92"/>
  <c r="S316" i="92"/>
  <c r="S234" i="92"/>
  <c r="S155" i="92"/>
  <c r="S73" i="92"/>
  <c r="S395" i="92"/>
  <c r="S362" i="92"/>
  <c r="S329" i="92"/>
  <c r="S337" i="92"/>
  <c r="S353" i="92"/>
  <c r="S309" i="92"/>
  <c r="S317" i="92"/>
  <c r="S270" i="92"/>
  <c r="S195" i="92"/>
  <c r="S204" i="92"/>
  <c r="S173" i="92"/>
  <c r="S144" i="92"/>
  <c r="S133" i="92"/>
  <c r="S74" i="92"/>
  <c r="S82" i="92"/>
  <c r="S90" i="92"/>
  <c r="S577" i="92"/>
  <c r="S527" i="92"/>
  <c r="S376" i="92"/>
  <c r="S314" i="92"/>
  <c r="S266" i="92"/>
  <c r="S193" i="92"/>
  <c r="S152" i="92"/>
  <c r="S199" i="92"/>
  <c r="S368" i="92"/>
  <c r="S307" i="92"/>
  <c r="S335" i="92"/>
  <c r="S355" i="92"/>
  <c r="S298" i="92"/>
  <c r="S248" i="92"/>
  <c r="S236" i="92"/>
  <c r="S150" i="92"/>
  <c r="S119" i="92"/>
  <c r="S116" i="92"/>
  <c r="S533" i="92"/>
  <c r="S467" i="92"/>
  <c r="S300" i="92"/>
  <c r="S253" i="92"/>
  <c r="R287" i="92"/>
  <c r="Q287" i="92"/>
  <c r="S364" i="92"/>
  <c r="S279" i="92"/>
  <c r="S239" i="92"/>
  <c r="S131" i="92"/>
  <c r="S92" i="92"/>
  <c r="S397" i="92"/>
  <c r="S336" i="92"/>
  <c r="S186" i="92"/>
  <c r="S103" i="92"/>
  <c r="S528" i="92"/>
  <c r="S339" i="92"/>
  <c r="S209" i="92"/>
  <c r="S163" i="92"/>
  <c r="S385" i="92"/>
  <c r="S327" i="92"/>
  <c r="S153" i="92"/>
  <c r="S76" i="92"/>
  <c r="S323" i="92"/>
  <c r="S261" i="92"/>
  <c r="S156" i="92"/>
  <c r="Q381" i="92"/>
  <c r="R381" i="92"/>
  <c r="R238" i="92"/>
  <c r="Q238" i="92"/>
  <c r="Q388" i="92"/>
  <c r="R388" i="92"/>
  <c r="R319" i="92"/>
  <c r="Q319" i="92"/>
  <c r="S242" i="92"/>
  <c r="S453" i="92"/>
  <c r="S391" i="92"/>
  <c r="S375" i="92"/>
  <c r="S366" i="92"/>
  <c r="S325" i="92"/>
  <c r="S333" i="92"/>
  <c r="S341" i="92"/>
  <c r="S297" i="92"/>
  <c r="S285" i="92"/>
  <c r="S262" i="92"/>
  <c r="S254" i="92"/>
  <c r="S246" i="92"/>
  <c r="S211" i="92"/>
  <c r="S159" i="92"/>
  <c r="S137" i="92"/>
  <c r="S70" i="92"/>
  <c r="S78" i="92"/>
  <c r="S86" i="92"/>
  <c r="S462" i="92"/>
  <c r="S399" i="92"/>
  <c r="S358" i="92"/>
  <c r="S267" i="92"/>
  <c r="S206" i="92"/>
  <c r="S80" i="92"/>
  <c r="S378" i="92"/>
  <c r="S348" i="92"/>
  <c r="S219" i="92"/>
  <c r="S128" i="92"/>
  <c r="S192" i="92"/>
  <c r="S382" i="92"/>
  <c r="S390" i="92"/>
  <c r="S367" i="92"/>
  <c r="S357" i="92"/>
  <c r="S326" i="92"/>
  <c r="S334" i="92"/>
  <c r="S342" i="92"/>
  <c r="S350" i="92"/>
  <c r="S306" i="92"/>
  <c r="S296" i="92"/>
  <c r="S288" i="92"/>
  <c r="S280" i="92"/>
  <c r="S273" i="92"/>
  <c r="S237" i="92"/>
  <c r="S224" i="92"/>
  <c r="S214" i="92"/>
  <c r="S207" i="92"/>
  <c r="S174" i="92"/>
  <c r="S134" i="92"/>
  <c r="S111" i="92"/>
  <c r="S71" i="92"/>
  <c r="S79" i="92"/>
  <c r="S542" i="92"/>
  <c r="S377" i="92"/>
  <c r="S320" i="92"/>
  <c r="S343" i="92"/>
  <c r="S311" i="92"/>
  <c r="S260" i="92"/>
  <c r="S167" i="92"/>
  <c r="S135" i="92"/>
  <c r="S108" i="92"/>
  <c r="S102" i="92"/>
  <c r="S84" i="92"/>
  <c r="S359" i="92"/>
  <c r="S344" i="92"/>
  <c r="S312" i="92"/>
  <c r="S268" i="92"/>
  <c r="S220" i="92"/>
  <c r="S188" i="92"/>
  <c r="S147" i="92"/>
  <c r="S124" i="92"/>
  <c r="S113" i="92"/>
  <c r="S81" i="92"/>
  <c r="R162" i="92"/>
  <c r="Q162" i="92"/>
  <c r="S365" i="92"/>
  <c r="S340" i="92"/>
  <c r="S245" i="92"/>
  <c r="Q223" i="92"/>
  <c r="R223" i="92"/>
  <c r="Q387" i="92"/>
  <c r="R387" i="92"/>
  <c r="Q243" i="92"/>
  <c r="R243" i="92"/>
  <c r="Q277" i="92"/>
  <c r="R277" i="92"/>
  <c r="Q182" i="92"/>
  <c r="R182" i="92"/>
  <c r="Q244" i="92"/>
  <c r="R244" i="92"/>
  <c r="Q305" i="92"/>
  <c r="R305" i="92"/>
  <c r="Q181" i="92"/>
  <c r="Q227" i="92"/>
  <c r="R227" i="92"/>
  <c r="Q257" i="92"/>
  <c r="R257" i="92"/>
  <c r="R393" i="92"/>
  <c r="Q393" i="92"/>
  <c r="Q394" i="92"/>
  <c r="R394" i="92"/>
  <c r="Q183" i="92"/>
  <c r="R183" i="92"/>
  <c r="S530" i="92"/>
  <c r="S46" i="92"/>
  <c r="S392" i="92"/>
  <c r="S370" i="92"/>
  <c r="S322" i="92"/>
  <c r="S345" i="92"/>
  <c r="S281" i="92"/>
  <c r="S265" i="92"/>
  <c r="S250" i="92"/>
  <c r="S229" i="92"/>
  <c r="S215" i="92"/>
  <c r="S190" i="92"/>
  <c r="S139" i="92"/>
  <c r="S121" i="92"/>
  <c r="S129" i="92"/>
  <c r="S110" i="92"/>
  <c r="S118" i="92"/>
  <c r="S100" i="92"/>
  <c r="S148" i="92"/>
  <c r="S347" i="92"/>
  <c r="S272" i="92"/>
  <c r="S213" i="92"/>
  <c r="S191" i="92"/>
  <c r="S406" i="92"/>
  <c r="S361" i="92"/>
  <c r="S286" i="92"/>
  <c r="S230" i="92"/>
  <c r="S212" i="92"/>
  <c r="S120" i="92"/>
  <c r="S109" i="92"/>
  <c r="S85" i="92"/>
  <c r="S479" i="92"/>
  <c r="S400" i="92"/>
  <c r="S389" i="92"/>
  <c r="S372" i="92"/>
  <c r="S371" i="92"/>
  <c r="S330" i="92"/>
  <c r="S346" i="92"/>
  <c r="S354" i="92"/>
  <c r="S310" i="92"/>
  <c r="S318" i="92"/>
  <c r="S299" i="92"/>
  <c r="S284" i="92"/>
  <c r="S269" i="92"/>
  <c r="S233" i="92"/>
  <c r="S185" i="92"/>
  <c r="S126" i="92"/>
  <c r="S107" i="92"/>
  <c r="S115" i="92"/>
  <c r="S97" i="92"/>
  <c r="S105" i="92"/>
  <c r="S75" i="92"/>
  <c r="S83" i="92"/>
  <c r="S91" i="92"/>
  <c r="S373" i="92"/>
  <c r="S331" i="92"/>
  <c r="S294" i="92"/>
  <c r="S263" i="92"/>
  <c r="S203" i="92"/>
  <c r="S158" i="92"/>
  <c r="S123" i="92"/>
  <c r="S68" i="92"/>
  <c r="S352" i="92"/>
  <c r="S271" i="92"/>
  <c r="S231" i="92"/>
  <c r="S168" i="92"/>
  <c r="S151" i="92"/>
  <c r="S132" i="92"/>
  <c r="S99" i="92"/>
  <c r="S398" i="92"/>
  <c r="S127" i="92"/>
  <c r="S386" i="92"/>
  <c r="S324" i="92"/>
  <c r="S308" i="92"/>
  <c r="S264" i="92"/>
  <c r="S172" i="92"/>
  <c r="S89" i="92"/>
  <c r="N291" i="92"/>
  <c r="S164" i="92" l="1"/>
  <c r="R304" i="92"/>
  <c r="Q304" i="92"/>
  <c r="S257" i="92"/>
  <c r="S244" i="92"/>
  <c r="S277" i="92"/>
  <c r="S387" i="92"/>
  <c r="S287" i="92"/>
  <c r="S162" i="92"/>
  <c r="S319" i="92"/>
  <c r="S238" i="92"/>
  <c r="S183" i="92"/>
  <c r="S227" i="92"/>
  <c r="S305" i="92"/>
  <c r="S182" i="92"/>
  <c r="S243" i="92"/>
  <c r="S388" i="92"/>
  <c r="S394" i="92"/>
  <c r="S181" i="92"/>
  <c r="Q291" i="92"/>
  <c r="R291" i="92"/>
  <c r="S393" i="92"/>
  <c r="S223" i="92"/>
  <c r="S381" i="92"/>
  <c r="L145" i="92"/>
  <c r="I46" i="92"/>
  <c r="K46" i="92" s="1"/>
  <c r="S304" i="92" l="1"/>
  <c r="S291" i="92"/>
  <c r="N145" i="92"/>
  <c r="N146" i="92"/>
  <c r="I37" i="92"/>
  <c r="K37" i="92" s="1"/>
  <c r="I38" i="92"/>
  <c r="K38" i="92" s="1"/>
  <c r="I39" i="92"/>
  <c r="K39" i="92" s="1"/>
  <c r="I40" i="92"/>
  <c r="K40" i="92" s="1"/>
  <c r="I41" i="92"/>
  <c r="K41" i="92" s="1"/>
  <c r="I42" i="92"/>
  <c r="K42" i="92" s="1"/>
  <c r="I43" i="92"/>
  <c r="K43" i="92" s="1"/>
  <c r="I44" i="92"/>
  <c r="K44" i="92" s="1"/>
  <c r="I45" i="92"/>
  <c r="K45" i="92" s="1"/>
  <c r="L142" i="92"/>
  <c r="L143" i="92"/>
  <c r="N143" i="92" s="1"/>
  <c r="L47" i="92"/>
  <c r="N47" i="92" s="1"/>
  <c r="L48" i="92"/>
  <c r="L49" i="92"/>
  <c r="L50" i="92"/>
  <c r="L51" i="92"/>
  <c r="L52" i="92"/>
  <c r="I21" i="92"/>
  <c r="K21" i="92" s="1"/>
  <c r="I22" i="92"/>
  <c r="K22" i="92" s="1"/>
  <c r="I23" i="92"/>
  <c r="K23" i="92" s="1"/>
  <c r="I24" i="92"/>
  <c r="K24" i="92" s="1"/>
  <c r="I25" i="92"/>
  <c r="K25" i="92" s="1"/>
  <c r="I26" i="92"/>
  <c r="K26" i="92" s="1"/>
  <c r="I27" i="92"/>
  <c r="K27" i="92" s="1"/>
  <c r="I28" i="92"/>
  <c r="K28" i="92" s="1"/>
  <c r="I29" i="92"/>
  <c r="K29" i="92" s="1"/>
  <c r="I30" i="92"/>
  <c r="K30" i="92" s="1"/>
  <c r="I31" i="92"/>
  <c r="K31" i="92" s="1"/>
  <c r="I32" i="92"/>
  <c r="K32" i="92" s="1"/>
  <c r="I33" i="92"/>
  <c r="K33" i="92" s="1"/>
  <c r="I34" i="92"/>
  <c r="K34" i="92" s="1"/>
  <c r="I35" i="92"/>
  <c r="K35" i="92" s="1"/>
  <c r="I36" i="92"/>
  <c r="K36" i="92" s="1"/>
  <c r="I19" i="92"/>
  <c r="K19" i="92" s="1"/>
  <c r="K18" i="92" l="1"/>
  <c r="N18" i="92" s="1"/>
  <c r="R47" i="92"/>
  <c r="Q47" i="92"/>
  <c r="R146" i="92"/>
  <c r="Q146" i="92"/>
  <c r="Q143" i="92"/>
  <c r="R143" i="92"/>
  <c r="Q145" i="92"/>
  <c r="R145" i="92"/>
  <c r="L140" i="92"/>
  <c r="N140" i="92" s="1"/>
  <c r="Q140" i="92" s="1"/>
  <c r="N48" i="92"/>
  <c r="N50" i="92"/>
  <c r="N51" i="92"/>
  <c r="N52" i="92"/>
  <c r="L53" i="92"/>
  <c r="N53" i="92" s="1"/>
  <c r="L54" i="92"/>
  <c r="N54" i="92" s="1"/>
  <c r="L55" i="92"/>
  <c r="N55" i="92" s="1"/>
  <c r="L56" i="92"/>
  <c r="N56" i="92" s="1"/>
  <c r="L57" i="92"/>
  <c r="N57" i="92" s="1"/>
  <c r="L58" i="92"/>
  <c r="N58" i="92" s="1"/>
  <c r="L59" i="92"/>
  <c r="N59" i="92" s="1"/>
  <c r="L60" i="92"/>
  <c r="N60" i="92" s="1"/>
  <c r="L61" i="92"/>
  <c r="N61" i="92" s="1"/>
  <c r="L62" i="92"/>
  <c r="N62" i="92" s="1"/>
  <c r="L63" i="92"/>
  <c r="N63" i="92" s="1"/>
  <c r="L64" i="92"/>
  <c r="N64" i="92" s="1"/>
  <c r="L65" i="92"/>
  <c r="N65" i="92" s="1"/>
  <c r="L66" i="92"/>
  <c r="N66" i="92" s="1"/>
  <c r="L67" i="92"/>
  <c r="N141" i="92"/>
  <c r="N42" i="92"/>
  <c r="N43" i="92"/>
  <c r="N44" i="92"/>
  <c r="N45" i="92"/>
  <c r="N142" i="92"/>
  <c r="N49" i="92"/>
  <c r="N27" i="92"/>
  <c r="N28" i="92"/>
  <c r="N29" i="92"/>
  <c r="N30" i="92"/>
  <c r="N31" i="92"/>
  <c r="N32" i="92"/>
  <c r="N33" i="92"/>
  <c r="N34" i="92"/>
  <c r="N35" i="92"/>
  <c r="N36" i="92"/>
  <c r="N37" i="92"/>
  <c r="N38" i="92"/>
  <c r="N39" i="92"/>
  <c r="N40" i="92"/>
  <c r="N41" i="92"/>
  <c r="R18" i="92" l="1"/>
  <c r="S18" i="92" s="1"/>
  <c r="S146" i="92"/>
  <c r="Q30" i="92"/>
  <c r="R30" i="92"/>
  <c r="R43" i="92"/>
  <c r="Q43" i="92"/>
  <c r="Q58" i="92"/>
  <c r="R58" i="92"/>
  <c r="R50" i="92"/>
  <c r="Q50" i="92"/>
  <c r="Q41" i="92"/>
  <c r="R41" i="92"/>
  <c r="Q33" i="92"/>
  <c r="R33" i="92"/>
  <c r="Q142" i="92"/>
  <c r="R142" i="92"/>
  <c r="Q65" i="92"/>
  <c r="R65" i="92"/>
  <c r="R61" i="92"/>
  <c r="Q61" i="92"/>
  <c r="R57" i="92"/>
  <c r="Q57" i="92"/>
  <c r="Q53" i="92"/>
  <c r="R53" i="92"/>
  <c r="Q48" i="92"/>
  <c r="R48" i="92"/>
  <c r="S145" i="92"/>
  <c r="R34" i="92"/>
  <c r="Q34" i="92"/>
  <c r="R66" i="92"/>
  <c r="Q66" i="92"/>
  <c r="Q37" i="92"/>
  <c r="R37" i="92"/>
  <c r="Q29" i="92"/>
  <c r="R29" i="92"/>
  <c r="Q42" i="92"/>
  <c r="R42" i="92"/>
  <c r="R40" i="92"/>
  <c r="Q40" i="92"/>
  <c r="Q36" i="92"/>
  <c r="R36" i="92"/>
  <c r="R32" i="92"/>
  <c r="Q32" i="92"/>
  <c r="Q28" i="92"/>
  <c r="R28" i="92"/>
  <c r="R45" i="92"/>
  <c r="Q45" i="92"/>
  <c r="R141" i="92"/>
  <c r="Q141" i="92"/>
  <c r="Q64" i="92"/>
  <c r="R64" i="92"/>
  <c r="Q60" i="92"/>
  <c r="R60" i="92"/>
  <c r="R56" i="92"/>
  <c r="Q56" i="92"/>
  <c r="Q52" i="92"/>
  <c r="R52" i="92"/>
  <c r="R140" i="92"/>
  <c r="R38" i="92"/>
  <c r="Q38" i="92"/>
  <c r="Q49" i="92"/>
  <c r="R49" i="92"/>
  <c r="Q62" i="92"/>
  <c r="R62" i="92"/>
  <c r="R54" i="92"/>
  <c r="Q54" i="92"/>
  <c r="Q39" i="92"/>
  <c r="R39" i="92"/>
  <c r="Q35" i="92"/>
  <c r="R35" i="92"/>
  <c r="Q31" i="92"/>
  <c r="R31" i="92"/>
  <c r="Q27" i="92"/>
  <c r="R27" i="92"/>
  <c r="Q44" i="92"/>
  <c r="R44" i="92"/>
  <c r="R63" i="92"/>
  <c r="Q63" i="92"/>
  <c r="Q59" i="92"/>
  <c r="R59" i="92"/>
  <c r="Q55" i="92"/>
  <c r="R55" i="92"/>
  <c r="Q51" i="92"/>
  <c r="R51" i="92"/>
  <c r="S143" i="92"/>
  <c r="S47" i="92"/>
  <c r="N67" i="92"/>
  <c r="N26" i="92"/>
  <c r="N25" i="92"/>
  <c r="N24" i="92"/>
  <c r="N23" i="92"/>
  <c r="N22" i="92"/>
  <c r="N21" i="92"/>
  <c r="N20" i="92"/>
  <c r="S30" i="92" l="1"/>
  <c r="S61" i="92"/>
  <c r="S63" i="92"/>
  <c r="S27" i="92"/>
  <c r="S49" i="92"/>
  <c r="S140" i="92"/>
  <c r="S64" i="92"/>
  <c r="S32" i="92"/>
  <c r="S29" i="92"/>
  <c r="S57" i="92"/>
  <c r="S50" i="92"/>
  <c r="S44" i="92"/>
  <c r="S31" i="92"/>
  <c r="S62" i="92"/>
  <c r="S52" i="92"/>
  <c r="S60" i="92"/>
  <c r="S28" i="92"/>
  <c r="S36" i="92"/>
  <c r="S42" i="92"/>
  <c r="S37" i="92"/>
  <c r="Q21" i="92"/>
  <c r="R21" i="92"/>
  <c r="Q22" i="92"/>
  <c r="R22" i="92"/>
  <c r="Q26" i="92"/>
  <c r="R26" i="92"/>
  <c r="S51" i="92"/>
  <c r="S59" i="92"/>
  <c r="S39" i="92"/>
  <c r="S38" i="92"/>
  <c r="S141" i="92"/>
  <c r="S34" i="92"/>
  <c r="S48" i="92"/>
  <c r="S65" i="92"/>
  <c r="S33" i="92"/>
  <c r="S43" i="92"/>
  <c r="Q67" i="92"/>
  <c r="R67" i="92"/>
  <c r="Q25" i="92"/>
  <c r="R25" i="92"/>
  <c r="Q23" i="92"/>
  <c r="R23" i="92"/>
  <c r="Q20" i="92"/>
  <c r="R20" i="92"/>
  <c r="Q24" i="92"/>
  <c r="R24" i="92"/>
  <c r="S55" i="92"/>
  <c r="S35" i="92"/>
  <c r="S54" i="92"/>
  <c r="S56" i="92"/>
  <c r="S45" i="92"/>
  <c r="S40" i="92"/>
  <c r="S66" i="92"/>
  <c r="S53" i="92"/>
  <c r="S142" i="92"/>
  <c r="S41" i="92"/>
  <c r="S58" i="92"/>
  <c r="S26" i="92" l="1"/>
  <c r="S22" i="92"/>
  <c r="S20" i="92"/>
  <c r="S25" i="92"/>
  <c r="S24" i="92"/>
  <c r="S23" i="92"/>
  <c r="S67" i="92"/>
  <c r="S21" i="92"/>
</calcChain>
</file>

<file path=xl/sharedStrings.xml><?xml version="1.0" encoding="utf-8"?>
<sst xmlns="http://schemas.openxmlformats.org/spreadsheetml/2006/main" count="7744" uniqueCount="2748">
  <si>
    <t>№ п/п</t>
  </si>
  <si>
    <t>Вид работ</t>
  </si>
  <si>
    <t>кг</t>
  </si>
  <si>
    <t>м2</t>
  </si>
  <si>
    <t>Ед. изм.</t>
  </si>
  <si>
    <t>Норма расхода</t>
  </si>
  <si>
    <t>к Договору подряда № от г.</t>
  </si>
  <si>
    <t>ПОДРЯДЧИК:</t>
  </si>
  <si>
    <t>________________/</t>
  </si>
  <si>
    <t>УТВЕРЖДАЮ:</t>
  </si>
  <si>
    <t>Приложение №</t>
  </si>
  <si>
    <t>Примечание</t>
  </si>
  <si>
    <t>Кол-во с учетом нормы расхода</t>
  </si>
  <si>
    <t>1</t>
  </si>
  <si>
    <t>2</t>
  </si>
  <si>
    <t>3</t>
  </si>
  <si>
    <t>Всего кол-во</t>
  </si>
  <si>
    <t>шт</t>
  </si>
  <si>
    <t>Цена СМР за ед., руб.</t>
  </si>
  <si>
    <t>Стоимость СМР, руб.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</si>
  <si>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</si>
  <si>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</si>
  <si>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</si>
  <si>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</si>
  <si>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</si>
  <si>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</si>
  <si>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</si>
  <si>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</si>
  <si>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</si>
  <si>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</si>
  <si>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</si>
  <si>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</si>
  <si>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</si>
  <si>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</si>
  <si>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</si>
  <si>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</si>
  <si>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</si>
  <si>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</si>
  <si>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</si>
  <si>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</si>
  <si>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</si>
  <si>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</si>
  <si>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</si>
  <si>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</si>
  <si>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</si>
  <si>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</si>
  <si>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</si>
  <si>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</si>
  <si>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</si>
  <si>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</si>
  <si>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</si>
  <si>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</si>
  <si>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</si>
  <si>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</si>
  <si>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</si>
  <si>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</si>
  <si>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</si>
  <si>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</si>
  <si>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</si>
  <si>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</si>
  <si>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</si>
  <si>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</si>
  <si>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</si>
  <si>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</si>
  <si>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</si>
  <si>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</si>
  <si>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</si>
  <si>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</si>
  <si>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</si>
  <si>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</si>
  <si>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</si>
  <si>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</si>
  <si>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</si>
  <si>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</si>
  <si>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</si>
  <si>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</si>
  <si>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</si>
  <si>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</si>
  <si>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</si>
  <si>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</si>
  <si>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</si>
  <si>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</si>
  <si>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</si>
  <si>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</si>
  <si>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</si>
  <si>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</si>
  <si>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</si>
  <si>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Шт</t>
  </si>
  <si>
    <t>Площадь шт, м2</t>
  </si>
  <si>
    <t>м3</t>
  </si>
  <si>
    <t>р</t>
  </si>
  <si>
    <t>м</t>
  </si>
  <si>
    <t>Прокладка воздуховодов из оцинкованной стали, в т.ч. монтаж фасонных элементов</t>
  </si>
  <si>
    <t>В стоимость работ входит крепеж для воздуховодов, фассоных элементов</t>
  </si>
  <si>
    <t>В стоимость работ входит крепеж решеток</t>
  </si>
  <si>
    <t>Цена материалов за ед., руб.</t>
  </si>
  <si>
    <t>Стоимость материалов, руб.</t>
  </si>
  <si>
    <t>"____" ________________ 2026 года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</si>
  <si>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</si>
  <si>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Воздуховод из тонколистовой оцинкованной стали ⌀1000, b=1, класс герметичности A</t>
  </si>
  <si>
    <t xml:space="preserve">Воздуховод из тонколистовой оцинкованной стали 1200x300, b=0.9, класс герметичности A  </t>
  </si>
  <si>
    <t>Воздушный клапан общего назначения прямоугольный  ДК-300х100</t>
  </si>
  <si>
    <t>Воздушный клапан общего назначения прямоугольный  ДК-300х150</t>
  </si>
  <si>
    <t>Воздушный клапан общего назначения прямоугольный 300х200 ДК-300х200</t>
  </si>
  <si>
    <t>Врезка прямоугольная из оцинкованной стали 250x150-500x150, b=0.9, класс герметичности B</t>
  </si>
  <si>
    <t>Врезка прямоугольная из оцинкованной стали 250x200-700x250, b=0.9, класс герметичности B</t>
  </si>
  <si>
    <t>Врезка прямоугольная из оцинкованной стали 250x200-800x200, b=0.9, класс герметичности B</t>
  </si>
  <si>
    <t>Врезка прямоугольная из оцинкованной стали 250x200-1000x250, b=0.9, класс герметичности B</t>
  </si>
  <si>
    <t>Врезка прямоугольная из оцинкованной стали 250x200-1200x350, b=0.9, класс герметичности B</t>
  </si>
  <si>
    <t>Врезка прямоугольная из оцинкованной стали 250x200-1400x350, b=0.9, класс герметичности B</t>
  </si>
  <si>
    <t>Врезка прямоугольная из оцинкованной стали 250x200-1500x400, b=0.9, класс герметичности B</t>
  </si>
  <si>
    <t>Врезка прямоугольная из оцинкованной стали 300x100-400x100, b=0.9, класс герметичности B</t>
  </si>
  <si>
    <t>Врезка прямоугольная из оцинкованной стали 300x100-600x150, b=0.7, класс герметичности A</t>
  </si>
  <si>
    <t>Врезка прямоугольная из оцинкованной стали 300x150-600x150, b=0.7, класс герметичности A</t>
  </si>
  <si>
    <t>Врезка прямоугольная из оцинкованной стали 300x150-600x150, b=0.9, класс герметичности B</t>
  </si>
  <si>
    <t>Врезка прямоугольная из оцинкованной стали 300x150-800x200, b=0.7, класс герметичности A</t>
  </si>
  <si>
    <t>Врезка прямоугольная из оцинкованной стали 300x200-600x150, b=0.7, класс герметичности A</t>
  </si>
  <si>
    <t>Врезка прямоугольная из оцинкованной стали 300x200-800x200, b=0.7, класс герметичности A</t>
  </si>
  <si>
    <t>Врезка прямоугольная из оцинкованной стали 300x200-900x250, b=0.7, класс герметичности A</t>
  </si>
  <si>
    <t>Врезка прямоугольная из оцинкованной стали 300x200-1000x250, b=0.7, класс герметичности A</t>
  </si>
  <si>
    <t>Врезка прямоугольная из оцинкованной стали 300x200-1200x300, b=0.9, класс герметичности A</t>
  </si>
  <si>
    <t>Врезка прямоугольная из оцинкованной стали 1300x400-1650x600, b=0.9, класс герметичности B</t>
  </si>
  <si>
    <t>Врезка прямоугольная из оцинкованной стали 1400x350-1300x400, b=0.9, класс герметичности B</t>
  </si>
  <si>
    <t>Врезка прямоугольная из оцинкованной стали 1400x400-1650x600, b=0.9, класс герметичности B</t>
  </si>
  <si>
    <t>Врезка прямоугольная из оцинкованной стали 1500x400-1400x400, b=0.9, класс герметичности B</t>
  </si>
  <si>
    <t>высота</t>
  </si>
  <si>
    <t>длина воздуховода (м)</t>
  </si>
  <si>
    <t>шир</t>
  </si>
  <si>
    <t>Вентилятор радиальный дымоудаления   VTR-DU400-80F-15х15-HF-R-0-У2 NED</t>
  </si>
  <si>
    <t xml:space="preserve">Заглушка прямоугольная из оцинкованной стали 1000x250, b=0.9, класс герметичности B </t>
  </si>
  <si>
    <t>Заглушка прямоугольная из оцинкованной стали 1650x600, b=0.9, класс герметичности B</t>
  </si>
  <si>
    <t xml:space="preserve">Заглушка прямоугольная из оцинкованной стали 1400x400, b=0.9, класс герметичности B </t>
  </si>
  <si>
    <t xml:space="preserve">Заглушка прямоугольная из оцинкованной стали 400x100, b=0.9, класс герметичности B  </t>
  </si>
  <si>
    <t xml:space="preserve">Заглушка прямоугольная из оцинкованной стали 500x150, b=0.9, класс герметичности B </t>
  </si>
  <si>
    <t>Заглушка прямоугольная из оцинкованной стали 600x150, b=0.7, класс герметичности A</t>
  </si>
  <si>
    <t>Вытяжная установка В0.1 LITENED 90-50 G1.REZ.40-4x30.N</t>
  </si>
  <si>
    <t>Монтаж вытяжной установки</t>
  </si>
  <si>
    <t>Воздуховод из тонколистовой оцинкованной стали 1000х250, b=0.7, класс герметичности A</t>
  </si>
  <si>
    <t>Воздуховод из тонколистовой оцинкованной стали250х150, b=0.9, класс герметичности B</t>
  </si>
  <si>
    <t>Воздуховод из тонколистовой оцинкованной стали250х200, b=0.9, класс герметичности B</t>
  </si>
  <si>
    <t>Воздуховод из тонколистовой оцинкованной стали300х100, b=0.9, класс герметичности B</t>
  </si>
  <si>
    <t>Воздуховод из тонколистовой оцинкованной стали300х150, b=0.9, класс герметичности B</t>
  </si>
  <si>
    <t>Воздуховод из тонколистовой оцинкованной стали400х100, b=0.9, класс герметичности B</t>
  </si>
  <si>
    <t>Воздуховод из тонколистовой оцинкованной стали500х150, b=0.9, класс герметичности B</t>
  </si>
  <si>
    <t>Воздуховод из тонколистовой оцинкованной стали600х150, b=0.9, класс герметичности B</t>
  </si>
  <si>
    <t>Воздуховод из тонколистовой оцинкованной стали700х250, b=0.9, класс герметичности B</t>
  </si>
  <si>
    <t>Воздуховод из тонколистовой оцинкованной стали800х200, b=0.9, класс герметичности B</t>
  </si>
  <si>
    <t>Воздуховод из тонколистовой оцинкованной стали900х500, b=0.9, класс герметичности B</t>
  </si>
  <si>
    <t>Воздуховод из тонколистовой оцинкованной стали1000х250, b=0.9, класс герметичности B</t>
  </si>
  <si>
    <t>Воздуховод из тонколистовой оцинкованной стали1000х500, b=0.9, класс герметичности B</t>
  </si>
  <si>
    <t>Воздуховод из тонколистовой оцинкованной стали1200х350, b=0.9, класс герметичности B</t>
  </si>
  <si>
    <t>Воздуховод из тонколистовой оцинкованной стали1300х400, b=0.9, класс герметичности B</t>
  </si>
  <si>
    <t>Воздуховод из тонколистовой оцинкованной стали1400х350, b=0.9, класс герметичности B</t>
  </si>
  <si>
    <t>Воздуховод из тонколистовой оцинкованной стали1400х400, b=0.9, класс герметичности B</t>
  </si>
  <si>
    <t>Воздуховод из тонколистовой оцинкованной стали1500х400, b=0.9, класс герметичности B</t>
  </si>
  <si>
    <t>Воздуховод из тонколистовой оцинкованной стали1650х600, b=0.9, класс герметичности B</t>
  </si>
  <si>
    <t>Воздуховод из тонколистовой оцинкованной стали 300х100, b=0.7, класс герметичности A</t>
  </si>
  <si>
    <t>Воздуховод из тонколистовой оцинкованной стали 600х150, b=0.7, класс герметичности A</t>
  </si>
  <si>
    <t>Воздуховод из тонколистовой оцинкованной стали 300х150, b=0.7, класс герметичности A</t>
  </si>
  <si>
    <t>Воздуховод из тонколистовой оцинкованной стали 300х200, b=0.7, класс герметичности A</t>
  </si>
  <si>
    <t>Воздуховод из тонколистовой оцинкованной стали 800х200, b=0.7, класс герметичности A</t>
  </si>
  <si>
    <t>Воздуховод из тонколистовой оцинкованной стали 900х250, b=0.7, класс герметичности A</t>
  </si>
  <si>
    <t>Воздуховод из тонколистовой оцинкованной стали 900х500, b=0.7, класс герметичности A</t>
  </si>
  <si>
    <t>Зонт вентиляционный прямоугольный 800х500, исп. 2  ЗП 800х500</t>
  </si>
  <si>
    <t>Клапан защитный CZR CZR-800</t>
  </si>
  <si>
    <t>Клапан канальный противопожарный Сигмавент 900х500 Cигмавент-60-НО-900,000000х500,000000 х-BM-(220)-Мс-Кк</t>
  </si>
  <si>
    <t>Клапан канальный противопожарный Сигмавент 1000х250 Cигмавент-60-НО-1000,000000х250,000000 х-BM-(220)-Кк</t>
  </si>
  <si>
    <t>Клапан канальный противопожарный Сигмавент 1200х300 Cигмавент-60-НО-1200,000000х300,000000 х-BM-(220)-Кк</t>
  </si>
  <si>
    <t>Клапан канальный противопожарный Сигмавент 1400х350 Cигмавент-90-НЗ-1400,000000х350,00000 0х-BE-(220)-Кк</t>
  </si>
  <si>
    <t>Клапан канальный противопожарный Сигмавент 1500х400 Cигмавент-90-НЗ-1500,000000х400,00000 0х-BE-(220)-Кк</t>
  </si>
  <si>
    <t>Клапан канальный противопожарный с цилиндрическим корпусом Сигмавент 1000 Cигмавент-90-НЗ-1000,000000-BE-(220)- Мс-Кк</t>
  </si>
  <si>
    <t>Кожух двигателя KGD KGD-800</t>
  </si>
  <si>
    <t>Комбинированное покрытие на основе базальтового рулонного материала, кашированного алюминиевой фольгой, и клеевого состава, EI60, b=10 мм PRO-МБОР-VENT EI 60</t>
  </si>
  <si>
    <t>Комплект виброизоляторов из 4 шт. RVI-8 (ТИП1)</t>
  </si>
  <si>
    <t>Отвод прямоугольного воздуховода из оцинкованной стали 1.1° 100x300, b=0.7, класс герметичности A</t>
  </si>
  <si>
    <t>Отвод прямоугольного воздуховода из оцинкованной стали 4.09° 400x1500, b=0.9, класс герметичности B</t>
  </si>
  <si>
    <t>Отвод прямоугольного воздуховода из оцинкованной стали 5° 100x300, b=0.7, класс герметичности A</t>
  </si>
  <si>
    <t>Отвод прямоугольного воздуховода из оцинкованной стали 5° 250x1000, b=0.9, класс герметичности B</t>
  </si>
  <si>
    <t>Отвод прямоугольного воздуховода из оцинкованной стали 6.6° 150x600, b=0.7, класс герметичности A</t>
  </si>
  <si>
    <t>Отвод прямоугольного воздуховода из оцинкованной стали 7.61° 300x1200, b=0.9, класс герметичности A</t>
  </si>
  <si>
    <t>Отвод прямоугольного воздуховода из оцинкованной стали 7.74° 250x1000, b=0.9, класс герметичности B</t>
  </si>
  <si>
    <t>Отвод прямоугольного воздуховода из оцинкованной стали 10° 100x400, b=0.9, класс герметичности B</t>
  </si>
  <si>
    <t>Отвод прямоугольного воздуховода из оцинкованной стали 10° 200x800, b=0.9, класс герметичности B</t>
  </si>
  <si>
    <t>Отвод прямоугольного воздуховода из оцинкованной стали 10° 250x900, b=0.7, класс герметичности A</t>
  </si>
  <si>
    <t>Отвод прямоугольного воздуховода из оцинкованной стали 10° 250x1000, b=0.9, класс герметичности B</t>
  </si>
  <si>
    <t>Отвод прямоугольного воздуховода из оцинкованной стали 15.1° 150x500, b=0.9, класс герметичности B</t>
  </si>
  <si>
    <t>Отвод прямоугольного воздуховода из оцинкованной стали 15.91° 150x600, b=0.7, класс герметичности A</t>
  </si>
  <si>
    <t>Отвод прямоугольного воздуховода из оцинкованной стали 15° 200x800, b=0.7, класс герметичности A</t>
  </si>
  <si>
    <t>Отвод прямоугольного воздуховода из оцинкованной стали 15° 250x900, b=0.7, класс герметичности A</t>
  </si>
  <si>
    <t>Отвод прямоугольного воздуховода из оцинкованной стали 15° 250x1000, b=0.7, класс герметичности A</t>
  </si>
  <si>
    <t>Отвод прямоугольного воздуховода из оцинкованной стали 15° 350x1400, b=0.9, класс герметичности B</t>
  </si>
  <si>
    <t>Отвод прямоугольного воздуховода из оцинкованной стали 15° 400x1500, b=0.9, класс герметичности B</t>
  </si>
  <si>
    <t xml:space="preserve">Установка клапана противопожарного канального </t>
  </si>
  <si>
    <t xml:space="preserve">Установка воздушного клапана </t>
  </si>
  <si>
    <t>Отвод прямоугольного воздуховода из оцинкованной стали 17.69° 350x1200, b=0.9, класс герметичности B</t>
  </si>
  <si>
    <t>Отвод прямоугольного воздуховода из оцинкованной стали 20° 250x1000, b=0.9, класс герметичности B</t>
  </si>
  <si>
    <t>Отвод прямоугольного воздуховода из оцинкованной стали 22.5° 200x800, b=0.7, класс герметичности A</t>
  </si>
  <si>
    <t>Отвод прямоугольного воздуховода из оцинкованной стали 30° 250x1000, b=0.7, класс герметичности A</t>
  </si>
  <si>
    <t>Отвод прямоугольного воздуховода из оцинкованной стали 30° 400x1300, b=0.9, класс герметичности B</t>
  </si>
  <si>
    <t>Отвод прямоугольного воздуховода из оцинкованной стали 30° 400x1400, b=0.9, класс герметичности B</t>
  </si>
  <si>
    <t>Отвод прямоугольного воздуховода из оцинкованной стали 30° 600x1650, b=0.9, класс герметичности B</t>
  </si>
  <si>
    <t>Отвод прямоугольного воздуховода из оцинкованной стали 35° 1000x250, b=0.9, класс герметичности B</t>
  </si>
  <si>
    <t>Отвод прямоугольного воздуховода из оцинкованной стали 45° 500x150, b=0.9, класс герметичности B</t>
  </si>
  <si>
    <t>Отвод прямоугольного воздуховода из оцинкованной стали 45° 500x900, b=0.9, класс герметичности B</t>
  </si>
  <si>
    <t>Отвод прямоугольного воздуховода из оцинкованной стали 45° 500x1000, b=0.9, класс герметичности B</t>
  </si>
  <si>
    <t>Отвод прямоугольного воздуховода из оцинкованной стали 45° 800x200, b=0.7, класс герметичности A</t>
  </si>
  <si>
    <t>Отвод прямоугольного воздуховода из оцинкованной стали 45° 1200x300, b=0.9, класс герметичности A</t>
  </si>
  <si>
    <t>Отвод прямоугольного воздуховода из оцинкованной стали 45° 1650x600, b=0.9, класс герметичности B</t>
  </si>
  <si>
    <t>Отвод прямоугольного воздуховода из оцинкованной стали 55° 600x150, b=0.7, класс герметичности A</t>
  </si>
  <si>
    <t>Отвод прямоугольного воздуховода из оцинкованной стали 55° 800x200, b=0.7, класс герметичности A</t>
  </si>
  <si>
    <t>Отвод прямоугольного воздуховода из оцинкованной стали 88.9° 100x300, b=0.7, класс герметичности A</t>
  </si>
  <si>
    <t>Отвод прямоугольного воздуховода из оцинкованной стали 90° 200x300, b=0.7, класс герметичности A</t>
  </si>
  <si>
    <t>Отвод прямоугольного воздуховода из оцинкованной стали 90° 300x200, b=0.7, класс герметичности A</t>
  </si>
  <si>
    <t>Отвод прямоугольного воздуховода из оцинкованной стали 90° 500x900, b=0.7, класс герметичности A</t>
  </si>
  <si>
    <t>Отвод прямоугольного воздуховода из оцинкованной стали 90° 600x1650, b=0.9, класс герметичности B</t>
  </si>
  <si>
    <t>Отвод прямоугольного воздуховода из оцинкованной стали 90° 800x200, b=0.7, класс герметичности A</t>
  </si>
  <si>
    <t>Отвод прямоугольного воздуховода из оцинкованной стали 90° 900x250, b=0.7, класс герметичности A</t>
  </si>
  <si>
    <t>Отвод прямоугольного воздуховода из оцинкованной стали 90° 900x500, b=0.9, класс герметичности B</t>
  </si>
  <si>
    <t>Отвод прямоугольного воздуховода из оцинкованной стали 90° 1000x250, b=0.9, класс герметичности B</t>
  </si>
  <si>
    <t>Отвод прямоугольного воздуховода из оцинкованной стали 90° 1000x500, b=0.9, класс герметичности B</t>
  </si>
  <si>
    <t>Отвод прямоугольного воздуховода из оцинкованной стали 90° 1200x300, b=0.9, класс герметичности A</t>
  </si>
  <si>
    <t>Отвод прямоугольного воздуховода из оцинкованной стали 90° 1400x350, b=0.9, класс герметичности B</t>
  </si>
  <si>
    <t>Отвод прямоугольного воздуховода из оцинкованной стали 90° 1400x400, b=0.9, класс герметичности B</t>
  </si>
  <si>
    <t>Переход воздуховода с круглого на прямоугольное сечение из оцинкованной стали 1650x600-⌀1000, b=1, класс герметичности B</t>
  </si>
  <si>
    <t>Переход круглого сечения из оцинкованной стали ⌀1000-⌀710, b=1, класс герметичности A</t>
  </si>
  <si>
    <t>Переход прямоугольного сечения из оцинкованной стали 600x150-400x100, b=0.9, класс герметичности B</t>
  </si>
  <si>
    <t>Переход прямоугольного сечения из оцинкованной стали 700x250-500x150, b=0.9, класс герметичности B</t>
  </si>
  <si>
    <t>Переход прямоугольного сечения из оцинкованной стали 800x200-600x150, b=0.7, класс герметичности A</t>
  </si>
  <si>
    <t>Переход прямоугольного сечения из оцинкованной стали 800x200-600x150, b=0.9, класс герметичности B</t>
  </si>
  <si>
    <t>Переход прямоугольного сечения из оцинкованной стали 900x250-800x200, b=0.7, класс герметичности A</t>
  </si>
  <si>
    <t>Переход прямоугольного сечения из оцинкованной стали 1000x250-700x250, b=0.9, класс герметичности B</t>
  </si>
  <si>
    <t>Переход прямоугольного сечения из оцинкованной стали 1000x250-800x200, b=0.7, класс герметичности A</t>
  </si>
  <si>
    <t>Переход прямоугольного сечения из оцинкованной стали 1000x250-800x200, b=0.9, класс герметичности B</t>
  </si>
  <si>
    <t>Переход прямоугольного сечения из оцинкованной стали 1000x250-900x250, b=0.7, класс герметичности A</t>
  </si>
  <si>
    <t>Переход прямоугольного сечения из оцинкованной стали 1000x500-900x500, b=0.9, класс герметичности B</t>
  </si>
  <si>
    <t>Переход прямоугольного сечения из оцинкованной стали 1200x300-1000x250, b=0.9, класс герметичности A</t>
  </si>
  <si>
    <t>Переход прямоугольного сечения из оцинкованной стали 1200x350-1000x250, b=0.9, класс герметичности B</t>
  </si>
  <si>
    <t>Переход прямоугольного сечения из оцинкованной стали 1300x400-1000x250, b=0.9, класс герметичности B</t>
  </si>
  <si>
    <t>Переход прямоугольного сечения из оцинкованной стали 1400x350-1000x250, b=0.9, класс герметичности B</t>
  </si>
  <si>
    <t>Переход прямоугольного сечения из оцинкованной стали 1400x350-1200x350, b=0.9, класс герметичности B</t>
  </si>
  <si>
    <t>Переход прямоугольного сечения из оцинкованной стали 1500x400-1400x350, b=0.9, класс герметичности B</t>
  </si>
  <si>
    <t xml:space="preserve">Система В0.1/ДВ0.1 </t>
  </si>
  <si>
    <t>Общеобменная, противодымная  вентиляция</t>
  </si>
  <si>
    <t>Сетка стальная ячеистая 20х20</t>
  </si>
  <si>
    <t>Решетка РНСс 300x100  РНСс-300x100</t>
  </si>
  <si>
    <t>Решетка РНСс 300x150 РНСс-300x150</t>
  </si>
  <si>
    <t>Решетка РНСс 300x200 РНСс-300x200</t>
  </si>
  <si>
    <t>Тепло-огнезащита на основе базальтового рулонного материала, кашированного алюминиевой фольгой, и клеевого состава, EI150, b=50 мм PRO-VENT 50 мм (EI150)</t>
  </si>
  <si>
    <t>Теплоизоляционный материал BOS-VENT b=50 мм</t>
  </si>
  <si>
    <t>Тепло-огнезащита на основе базальтового рулонного материала, кашированного алюминиевой фольгой, и клеевого состава, PRO-VENT 50 мм (EI150)</t>
  </si>
  <si>
    <t>Тепло-огнезащита на основе базальтового рулонного материала, кашированного алюминиевой фольгой, и клеевого состава,PRO-VENT 50 мм (EI150) в защитном кожухе из оцинкованной стали</t>
  </si>
  <si>
    <t>Теплоизоляционный материал BOS-VENT b=50 мм с покрытием из наплавляемой кровельной мембраны Plastfoll Eco 2</t>
  </si>
  <si>
    <t>1.1.</t>
  </si>
  <si>
    <t>1.1.1.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</si>
  <si>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</si>
  <si>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</si>
  <si>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</si>
  <si>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</si>
  <si>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</si>
  <si>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</si>
  <si>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</si>
  <si>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</si>
  <si>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</si>
  <si>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</si>
  <si>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</si>
  <si>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</si>
  <si>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</si>
  <si>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</si>
  <si>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</si>
  <si>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</si>
  <si>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</si>
  <si>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</si>
  <si>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</si>
  <si>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</si>
  <si>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</si>
  <si>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</si>
  <si>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</si>
  <si>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</si>
  <si>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</si>
  <si>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</si>
  <si>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</si>
  <si>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</si>
  <si>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</si>
  <si>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</si>
  <si>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</si>
  <si>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</si>
  <si>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</si>
  <si>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</si>
  <si>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</si>
  <si>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</si>
  <si>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1.1.38</t>
  </si>
  <si>
    <t>1.1.39</t>
  </si>
  <si>
    <t>1.1.40</t>
  </si>
  <si>
    <t>1.1.41</t>
  </si>
  <si>
    <t>1.1.42</t>
  </si>
  <si>
    <t>1.1.43</t>
  </si>
  <si>
    <t>1.1.44</t>
  </si>
  <si>
    <t>1.1.45</t>
  </si>
  <si>
    <t>1.1.46</t>
  </si>
  <si>
    <t>1.1.47</t>
  </si>
  <si>
    <t>1.1.48</t>
  </si>
  <si>
    <t>1.1.49</t>
  </si>
  <si>
    <t>1.1.50</t>
  </si>
  <si>
    <t>1.1.51</t>
  </si>
  <si>
    <t>1.1.52</t>
  </si>
  <si>
    <t>1.1.53</t>
  </si>
  <si>
    <t>1.1.54</t>
  </si>
  <si>
    <t>1.1.55</t>
  </si>
  <si>
    <t>1.1.56</t>
  </si>
  <si>
    <t>1.1.57</t>
  </si>
  <si>
    <t>1.1.58</t>
  </si>
  <si>
    <t>1.1.59</t>
  </si>
  <si>
    <t>1.1.60</t>
  </si>
  <si>
    <t>1.1.61</t>
  </si>
  <si>
    <t>1.1.62</t>
  </si>
  <si>
    <t>1.1.63</t>
  </si>
  <si>
    <t>1.1.64</t>
  </si>
  <si>
    <t>1.1.65</t>
  </si>
  <si>
    <t>1.1.66</t>
  </si>
  <si>
    <t>1.1.67</t>
  </si>
  <si>
    <t>1.1.68</t>
  </si>
  <si>
    <t>1.1.69</t>
  </si>
  <si>
    <t>1.1.70</t>
  </si>
  <si>
    <t>1.1.71</t>
  </si>
  <si>
    <t>1.1.72</t>
  </si>
  <si>
    <t>1.1.73</t>
  </si>
  <si>
    <t>1.1.74</t>
  </si>
  <si>
    <t>1.1.75</t>
  </si>
  <si>
    <t>1.1.76</t>
  </si>
  <si>
    <t>1.1.77</t>
  </si>
  <si>
    <t>1.1.78</t>
  </si>
  <si>
    <t>1.1.79</t>
  </si>
  <si>
    <t>1.1.80</t>
  </si>
  <si>
    <t>1.1.81</t>
  </si>
  <si>
    <t>1.1.82</t>
  </si>
  <si>
    <t>1.1.83</t>
  </si>
  <si>
    <t>1.1.84</t>
  </si>
  <si>
    <t>1.1.85</t>
  </si>
  <si>
    <t>1.1.86</t>
  </si>
  <si>
    <t>1.1.87</t>
  </si>
  <si>
    <t>1.1.88</t>
  </si>
  <si>
    <t>1.1.89</t>
  </si>
  <si>
    <t>1.1.90</t>
  </si>
  <si>
    <t>1.1.91</t>
  </si>
  <si>
    <t>1.1.92</t>
  </si>
  <si>
    <t>1.1.93</t>
  </si>
  <si>
    <t>1.1.94</t>
  </si>
  <si>
    <t>1.1.95</t>
  </si>
  <si>
    <t>1.1.96</t>
  </si>
  <si>
    <t>1.1.97</t>
  </si>
  <si>
    <t>1.1.98</t>
  </si>
  <si>
    <t>1.1.99</t>
  </si>
  <si>
    <t>1.1.100</t>
  </si>
  <si>
    <t>1.1.101</t>
  </si>
  <si>
    <t>1.1.102</t>
  </si>
  <si>
    <t>1.1.103</t>
  </si>
  <si>
    <t>1.1.104</t>
  </si>
  <si>
    <t>1.1.105</t>
  </si>
  <si>
    <t>1.1.106</t>
  </si>
  <si>
    <t>1.1.107</t>
  </si>
  <si>
    <t>1.1.108</t>
  </si>
  <si>
    <t>1.1.109</t>
  </si>
  <si>
    <t>1.1.110</t>
  </si>
  <si>
    <t>1.1.111</t>
  </si>
  <si>
    <t>1.1.112</t>
  </si>
  <si>
    <t>1.1.113</t>
  </si>
  <si>
    <t>1.1.114</t>
  </si>
  <si>
    <t>1.1.115</t>
  </si>
  <si>
    <t>1.1.116</t>
  </si>
  <si>
    <t>1.1.117</t>
  </si>
  <si>
    <t>1.1.118</t>
  </si>
  <si>
    <t>1.1.119</t>
  </si>
  <si>
    <t>1.1.120</t>
  </si>
  <si>
    <t>1.1.121</t>
  </si>
  <si>
    <t>1.2.</t>
  </si>
  <si>
    <t>1.2.1</t>
  </si>
  <si>
    <t>1.2.2</t>
  </si>
  <si>
    <t>1.2.3</t>
  </si>
  <si>
    <t>1.3</t>
  </si>
  <si>
    <t>1.3.1</t>
  </si>
  <si>
    <t>1.3.2</t>
  </si>
  <si>
    <t>1.4</t>
  </si>
  <si>
    <t>1.5.1</t>
  </si>
  <si>
    <t>1.6</t>
  </si>
  <si>
    <t>1.4.1.</t>
  </si>
  <si>
    <t>1.5</t>
  </si>
  <si>
    <t>1.6.1.</t>
  </si>
  <si>
    <t>1.7</t>
  </si>
  <si>
    <t>1.7.1</t>
  </si>
  <si>
    <t>1.8</t>
  </si>
  <si>
    <t>1.8.1</t>
  </si>
  <si>
    <t>1.9</t>
  </si>
  <si>
    <t>1.9.1</t>
  </si>
  <si>
    <t>1.10</t>
  </si>
  <si>
    <t>1.10.1</t>
  </si>
  <si>
    <t>1.11</t>
  </si>
  <si>
    <t>1.11.1</t>
  </si>
  <si>
    <t>1.12</t>
  </si>
  <si>
    <t>1.12.1</t>
  </si>
  <si>
    <t>1.12.2</t>
  </si>
  <si>
    <t>1.12.3</t>
  </si>
  <si>
    <t>1.12.4</t>
  </si>
  <si>
    <t>1.12.5</t>
  </si>
  <si>
    <t>1.12.6</t>
  </si>
  <si>
    <t>1.12.7</t>
  </si>
  <si>
    <t>Система В0.12</t>
  </si>
  <si>
    <t>2.1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</si>
  <si>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</si>
  <si>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</si>
  <si>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</si>
  <si>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</si>
  <si>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</si>
  <si>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</si>
  <si>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</si>
  <si>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</si>
  <si>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</si>
  <si>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компл</t>
  </si>
  <si>
    <t>Воздуховод из тонколистовой оцинкованной стали ⌀100, b=0.5, класс герметичности A</t>
  </si>
  <si>
    <t>Воздуховод из тонколистовой оцинкованной стали ⌀160, b=0.5, класс герметичности A</t>
  </si>
  <si>
    <t>Воздуховод из тонколистовой оцинкованной стали, Ø⌀160, b=0.8, класс герметичности B</t>
  </si>
  <si>
    <t>Врезка круглая из оцинкованной стали ⌀100-⌀100, b=0.5, класс герметичности A</t>
  </si>
  <si>
    <t>Врезка круглая из оцинкованной стали ⌀160-⌀160, b=0.5, класс герметичности A</t>
  </si>
  <si>
    <t>Вытяжная установка В0.12  KVR 160/1</t>
  </si>
  <si>
    <t>Клапан канальный противопожарный с цилиндрическим корпусом Сигмавент 160 Cигмавент-60-НО-160,000000-BM-(220)-К к</t>
  </si>
  <si>
    <t>Комбинированное покрытие на основе базальтового рулонного материала, кашированного алюминиевой фольгой, и клеевого состава, EI30, b=5 мм PRO-МБОР-VENT EI 30</t>
  </si>
  <si>
    <t>Отвод круглого воздуховода из оцинкованной стали 90° ⌀100, b=0.5, класс герметичности A</t>
  </si>
  <si>
    <t>Отвод круглого воздуховода из оцинкованной стали 90° ⌀160, b=0.8, класс герметичности B</t>
  </si>
  <si>
    <t>Переход круглого сечения из оцинкованной стали ⌀160-⌀100, b=0.5, класс герметичности A</t>
  </si>
  <si>
    <t>Система В0.13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</si>
  <si>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</si>
  <si>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</si>
  <si>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</si>
  <si>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</si>
  <si>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</si>
  <si>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</si>
  <si>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</si>
  <si>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</si>
  <si>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</si>
  <si>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</si>
  <si>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2.2</t>
  </si>
  <si>
    <t>2.2.1</t>
  </si>
  <si>
    <t>2.3</t>
  </si>
  <si>
    <t>2.4</t>
  </si>
  <si>
    <t>2.3.1</t>
  </si>
  <si>
    <t>2.4.1</t>
  </si>
  <si>
    <t>3.2</t>
  </si>
  <si>
    <t>3.3</t>
  </si>
  <si>
    <t>3.4</t>
  </si>
  <si>
    <t>3.4.1</t>
  </si>
  <si>
    <t>3.3.1</t>
  </si>
  <si>
    <t>3.2.1</t>
  </si>
  <si>
    <t>Воздуховод из тонколистовой оцинкованной стали ⌀125, b=0.5, класс герметичности A</t>
  </si>
  <si>
    <t>Врезка круглая из оцинкованной стали ⌀100-⌀125, b=0.5, класс герметичности A</t>
  </si>
  <si>
    <t>Врезка круглая из оцинкованной стали ⌀100-⌀160, b=0.5, класс герметичности A</t>
  </si>
  <si>
    <t>Врезка круглая из оцинкованной стали ⌀125-⌀125, b=0.5, класс герметичности A</t>
  </si>
  <si>
    <t>Вытяжная установка В0.13  KVR 160/1</t>
  </si>
  <si>
    <t>Дроссель-клапан круглого сечения диаметром ф100 с ручным управлением Дроссель-клапан(КР)-ф100</t>
  </si>
  <si>
    <t>Отвод круглого воздуховода из оцинкованной стали 14.94° ⌀125, b=0.5, класс герметичности A</t>
  </si>
  <si>
    <t>Отвод круглого воздуховода из оцинкованной стали 45° ⌀100, b=0.5, класс герметичности A</t>
  </si>
  <si>
    <t>Отвод круглого воздуховода из оцинкованной стали 45° ⌀160, b=0.5, класс герметичности A</t>
  </si>
  <si>
    <t>Отвод круглого воздуховода из оцинкованной стали 90° ⌀125, b=0.5, класс герметичности A</t>
  </si>
  <si>
    <t>Отвод круглого воздуховода из оцинкованной стали 90° ⌀160, b=0.5, класс герметичности A</t>
  </si>
  <si>
    <t>Переход круглого сечения из оцинкованной стали ⌀125-⌀100, b=0.5, класс герметичности A</t>
  </si>
  <si>
    <t>Переход круглого сечения из оцинкованной стали ⌀160-⌀125, b=0.5, класс герметичности A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</si>
  <si>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</si>
  <si>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</si>
  <si>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</si>
  <si>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</si>
  <si>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</si>
  <si>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</si>
  <si>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</si>
  <si>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</si>
  <si>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</si>
  <si>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4.1</t>
  </si>
  <si>
    <t>Система В0.14</t>
  </si>
  <si>
    <t>Воздуховод из тонколистовой оцинкованной стали, Ø⌀100, b=0.8, класс герметичности B</t>
  </si>
  <si>
    <t>Отвод круглого воздуховода из оцинкованной стали 90° ⌀100, b=0.8, класс герметичности B</t>
  </si>
  <si>
    <t>Клапан канальный противопожарный с цилиндрическим корпусом Сигмавент 100</t>
  </si>
  <si>
    <t>Вытяжная установка В0.14 KVR 100/1</t>
  </si>
  <si>
    <t>4.1.1</t>
  </si>
  <si>
    <t>4.1.2</t>
  </si>
  <si>
    <t>4.1.6</t>
  </si>
  <si>
    <t>4.1.3</t>
  </si>
  <si>
    <t>4.1.4</t>
  </si>
  <si>
    <t>4.1.5</t>
  </si>
  <si>
    <t>4.2</t>
  </si>
  <si>
    <t>4.2.1</t>
  </si>
  <si>
    <t>4.3</t>
  </si>
  <si>
    <t>4.3.1.</t>
  </si>
  <si>
    <t>4.4</t>
  </si>
  <si>
    <t>4.4.1</t>
  </si>
  <si>
    <t>Система В0.15</t>
  </si>
  <si>
    <t>Вытяжная установка В0.15 KVR 100/1</t>
  </si>
  <si>
    <t>Клапан канальный противопожарный с цилиндрическим корпусом Сигмавент 100 Cигмавент-60-НО-100,000000-BM-(220)-К</t>
  </si>
  <si>
    <t>Воздуховод из тонколистовой оцинкованной стали ⌀100, b=0.8, класс герметичности B</t>
  </si>
  <si>
    <t>Пластиковый диффузор приточный ДП Ф100</t>
  </si>
  <si>
    <t>Система В0.16</t>
  </si>
  <si>
    <t>Вытяжная установка В0.16 KVR 100/1</t>
  </si>
  <si>
    <t>Клапан канальный противопожарный с цилиндрическим корпусом Сигмавент 100 Cигмавент-60-НО-100,000000-BM-(220)-Кк</t>
  </si>
  <si>
    <t>Отвод круглого воздуховода из оцинкованной стали 55° ⌀100, b=0.5, класс герметичности A</t>
  </si>
  <si>
    <t>Воздуховод из тонколистовой оцинкованной стали, Ø⌀100, b=0.5, класс герметичности A</t>
  </si>
  <si>
    <t>Ниппель круглого воздуховода из оцинкованной стали ⌀100, b=0.8, класс герметичности B</t>
  </si>
  <si>
    <t>Отвод круглого воздуховода из оцинкованной стали 34° ⌀100, b=0.8, класс герметичности B</t>
  </si>
  <si>
    <t>Отвод круглого воздуховода из оцинкованной стали 35° ⌀100, b=0.5, класс герметичности A</t>
  </si>
  <si>
    <t>Отвод круглого воздуховода из оцинкованной стали 45° ⌀100, b=0.8, класс герметичности B</t>
  </si>
  <si>
    <t>5.1</t>
  </si>
  <si>
    <t>5.1.1</t>
  </si>
  <si>
    <t>5.1.2</t>
  </si>
  <si>
    <t>5.1.3</t>
  </si>
  <si>
    <t>5.1.4</t>
  </si>
  <si>
    <t>5.1.5</t>
  </si>
  <si>
    <t>5.1.6</t>
  </si>
  <si>
    <t>5.2</t>
  </si>
  <si>
    <t>5.2.1</t>
  </si>
  <si>
    <t>5.3</t>
  </si>
  <si>
    <t>5.3.1</t>
  </si>
  <si>
    <t>5.4</t>
  </si>
  <si>
    <t>5.4.1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</si>
  <si>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</si>
  <si>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</si>
  <si>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</si>
  <si>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</si>
  <si>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</si>
  <si>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</si>
  <si>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</si>
  <si>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</si>
  <si>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</si>
  <si>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</si>
  <si>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</si>
  <si>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</si>
  <si>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6.2</t>
  </si>
  <si>
    <t>6.2.1</t>
  </si>
  <si>
    <t>6.3</t>
  </si>
  <si>
    <t>6.3.1</t>
  </si>
  <si>
    <t>6.4</t>
  </si>
  <si>
    <t>6.4.1</t>
  </si>
  <si>
    <t>Система В0.17</t>
  </si>
  <si>
    <t>7.1</t>
  </si>
  <si>
    <t>7.2</t>
  </si>
  <si>
    <t>7.2.1</t>
  </si>
  <si>
    <t>Вытяжная установка В0.17 KVR 100/1</t>
  </si>
  <si>
    <t>7.1.1</t>
  </si>
  <si>
    <t>7.1.2</t>
  </si>
  <si>
    <t>7.1.3</t>
  </si>
  <si>
    <t>7.1.4</t>
  </si>
  <si>
    <t>7.1.5</t>
  </si>
  <si>
    <t>7.3</t>
  </si>
  <si>
    <t>7.3.1</t>
  </si>
  <si>
    <t>7.4</t>
  </si>
  <si>
    <t>7.4.1</t>
  </si>
  <si>
    <t>Система В1а</t>
  </si>
  <si>
    <t>8.1</t>
  </si>
  <si>
    <t>8.1.1</t>
  </si>
  <si>
    <t>8.1.2</t>
  </si>
  <si>
    <t>8.1.3</t>
  </si>
  <si>
    <t>8.1.4</t>
  </si>
  <si>
    <t>8.1.5</t>
  </si>
  <si>
    <t>8.1.6</t>
  </si>
  <si>
    <t>Отвод круглого воздуховода из оцинкованной стали 45° ⌀160, b=0.8, класс герметичности B</t>
  </si>
  <si>
    <t>Клапан канальный противопожарный с цилиндрическим корпусом Сигмавент 160 Cигмавент-60-НО-160,000000-BM-(220)-Кк</t>
  </si>
  <si>
    <t>8.2</t>
  </si>
  <si>
    <t>8.2.1</t>
  </si>
  <si>
    <t>8.3</t>
  </si>
  <si>
    <t>8.3.1</t>
  </si>
  <si>
    <t>Система В1ж/ДВ2</t>
  </si>
  <si>
    <t>9.1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</si>
  <si>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</si>
  <si>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</si>
  <si>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</si>
  <si>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</si>
  <si>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</si>
  <si>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</si>
  <si>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</si>
  <si>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</si>
  <si>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</si>
  <si>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Воздуховод из тонколистовой оцинкованной стали300x200, b=0.9, класс герметичности B</t>
  </si>
  <si>
    <t>Воздуховод из тонколистовой оцинкованной стали500x200, b=0.9, класс герметичности B</t>
  </si>
  <si>
    <t>Воздуховод из тонколистовой оцинкованной стали1200x500, b=0.9, класс герметичности B</t>
  </si>
  <si>
    <t>Воздуховод из тонколистовой оцинкованной стали1200x1200, b=0.9, класс герметичности B</t>
  </si>
  <si>
    <t>Воздуховод из тонколистовой оцинкованной стали1400x400, b=0.9, класс герметичности A</t>
  </si>
  <si>
    <t>Воздуховод из тонколистовой оцинкованной стали1600x400, b=0.9, класс герметичности A</t>
  </si>
  <si>
    <t>Воздуховод из тонколистовой оцинкованной стали1800x600, b=0.9, класс герметичности B</t>
  </si>
  <si>
    <t>Воздуховод из тонколистовой оцинкованной стали2000x500, b=0.9, класс герметичности B</t>
  </si>
  <si>
    <t>Воздуховод из тонколистовой оцинкованной стали2200x550, b=1.2, класс герметичности A</t>
  </si>
  <si>
    <t>Воздуховод из тонколистовой оцинкованной стали2200x550, b=1.2, класс герметичности B</t>
  </si>
  <si>
    <t>Воздуховод из тонколистовой оцинкованной стали 300x200, b=0.7, класс герметичности A</t>
  </si>
  <si>
    <t>Воздуховод из тонколистовой оцинкованной стали 350x300, b=0.7, класс герметичности A</t>
  </si>
  <si>
    <t>Воздуховод из тонколистовой оцинкованной стали 500x200, b=0.7, класс герметичности A</t>
  </si>
  <si>
    <t>Воздуховод из тонколистовой оцинкованной стали 1250x750, b=0.9, класс герметичности A</t>
  </si>
  <si>
    <t>Воздуховод из тонколистовой оцинкованной стали 1400x750, b=0.9, класс герметичности A</t>
  </si>
  <si>
    <t>Воздуховод из тонколистовой оцинкованной стали, Ø⌀710, b=0.8, класс герметичности B</t>
  </si>
  <si>
    <t>Врезка круглая из оцинкованной стали ⌀100-300x200, b=0.7, класс герметичности A</t>
  </si>
  <si>
    <t>Врезка круглая из оцинкованной стали ⌀125-300x200, b=0.7, класс герметичности A</t>
  </si>
  <si>
    <t>Врезка прямоугольная из оцинкованной стали 200x300-550x2200, b=1.2, класс герметичности B</t>
  </si>
  <si>
    <t>Врезка прямоугольная из оцинкованной стали 350x1600-Сбойный элемент - ID 2084865</t>
  </si>
  <si>
    <t>Врезка прямоугольная из оцинкованной стали 350x1600-Сбойный элемент - ID 2084877</t>
  </si>
  <si>
    <t>Врезка прямоугольная из оцинкованной стали 350x1600-Сбойный элемент - ID 2084889</t>
  </si>
  <si>
    <t>Врезка прямоугольная из оцинкованной стали 350x1600-Сбойный элемент - ID 2084901</t>
  </si>
  <si>
    <t>Врезка прямоугольная из оцинкованной стали 350x1600-Сбойный элемент - ID 2084913</t>
  </si>
  <si>
    <t>Врезка прямоугольная из оцинкованной стали 350x1600-Сбойный элемент - ID 2084925</t>
  </si>
  <si>
    <t>Врезка прямоугольная из оцинкованной стали 350x1600-Сбойный элемент - ID 2084937</t>
  </si>
  <si>
    <t>Врезка прямоугольная из оцинкованной стали 350x1600-Сбойный элемент - ID 2084951</t>
  </si>
  <si>
    <t>Врезка прямоугольная из оцинкованной стали 350x1600-Сбойный элемент - ID 2084965</t>
  </si>
  <si>
    <t>Врезка прямоугольная из оцинкованной стали 350x1600-Сбойный элемент - ID 2084977</t>
  </si>
  <si>
    <t>Врезка прямоугольная из оцинкованной стали 350x1600-Сбойный элемент - ID 2084989</t>
  </si>
  <si>
    <t>Врезка прямоугольная из оцинкованной стали 350x1600-Сбойный элемент - ID 2085001</t>
  </si>
  <si>
    <t>Врезка прямоугольная из оцинкованной стали 350x1600-Сбойный элемент - ID 2085013</t>
  </si>
  <si>
    <t>Врезка прямоугольная из оцинкованной стали 350x1600-Сбойный элемент - ID 2085025</t>
  </si>
  <si>
    <t>Врезка прямоугольная из оцинкованной стали 350x1600-Сбойный элемент - ID 2085037</t>
  </si>
  <si>
    <t>Врезка прямоугольная из оцинкованной стали 350x1600-Сбойный элемент - ID 2085049</t>
  </si>
  <si>
    <t>Врезка прямоугольная из оцинкованной стали 350x1600-Сбойный элемент - ID 2085063</t>
  </si>
  <si>
    <t>Врезка прямоугольная из оцинкованной стали 350x1600-Сбойный элемент - ID 2085075</t>
  </si>
  <si>
    <t>Врезка прямоугольная из оцинкованной стали 350x1600-Сбойный элемент - ID 2085087</t>
  </si>
  <si>
    <t>Врезка прямоугольная из оцинкованной стали 350x1600-Сбойный элемент - ID 2085099</t>
  </si>
  <si>
    <t>Врезка прямоугольная из оцинкованной стали 350x1600-Сбойный элемент - ID 2085111</t>
  </si>
  <si>
    <t>Врезка прямоугольная из оцинкованной стали 350x1600-Сбойный элемент - ID 2665490</t>
  </si>
  <si>
    <t>Врезка прямоугольная из оцинкованной стали 350x1600-Сбойный элемент - ID 2666346</t>
  </si>
  <si>
    <t>Врезка прямоугольная из оцинкованной стали 500x200-350x300, b=0.7, класс герметичности A</t>
  </si>
  <si>
    <t>Врезка прямоугольная из оцинкованной стали 500x200-500x200, b=0.7, класс герметичности A</t>
  </si>
  <si>
    <t>Врезка прямоугольная из оцинкованной стали 550x2200-550x2200, b=1.2, класс герметичности B</t>
  </si>
  <si>
    <t>Врезка прямоугольная из оцинкованной стали 2200x550-1800x600, b=1.2, класс герметичности B</t>
  </si>
  <si>
    <t>9.1.10</t>
  </si>
  <si>
    <t>9.1.11</t>
  </si>
  <si>
    <t>9.1.12</t>
  </si>
  <si>
    <t>9.1.13</t>
  </si>
  <si>
    <t>9.1.14</t>
  </si>
  <si>
    <t>9.1.15</t>
  </si>
  <si>
    <t>9.1.16</t>
  </si>
  <si>
    <t>9.1.17</t>
  </si>
  <si>
    <t>9.1.18</t>
  </si>
  <si>
    <t>9.1.19</t>
  </si>
  <si>
    <t>9.1.20</t>
  </si>
  <si>
    <t>9.1.21</t>
  </si>
  <si>
    <t>9.1.22</t>
  </si>
  <si>
    <t>9.1.23</t>
  </si>
  <si>
    <t>9.1.24</t>
  </si>
  <si>
    <t>9.1.25</t>
  </si>
  <si>
    <t>9.1.26</t>
  </si>
  <si>
    <t>9.1.27</t>
  </si>
  <si>
    <t>9.1.28</t>
  </si>
  <si>
    <t>9.1.29</t>
  </si>
  <si>
    <t>9.1.30</t>
  </si>
  <si>
    <t>9.1.31</t>
  </si>
  <si>
    <t>9.1.32</t>
  </si>
  <si>
    <t>9.1.33</t>
  </si>
  <si>
    <t>9.1.34</t>
  </si>
  <si>
    <t>9.1.35</t>
  </si>
  <si>
    <t>9.1.36</t>
  </si>
  <si>
    <t>9.1.37</t>
  </si>
  <si>
    <t>9.1.38</t>
  </si>
  <si>
    <t>9.1.39</t>
  </si>
  <si>
    <t>9.1.40</t>
  </si>
  <si>
    <t>9.1.41</t>
  </si>
  <si>
    <t>9.1.42</t>
  </si>
  <si>
    <t>9.1.43</t>
  </si>
  <si>
    <t>9.1.44</t>
  </si>
  <si>
    <t>9.1.45</t>
  </si>
  <si>
    <t>9.1.46</t>
  </si>
  <si>
    <t>9.1.47</t>
  </si>
  <si>
    <t>9.1.48</t>
  </si>
  <si>
    <t>9.1.49</t>
  </si>
  <si>
    <t>9.1.50</t>
  </si>
  <si>
    <t>9.1.51</t>
  </si>
  <si>
    <t>Установка клапана противопожарного стенового</t>
  </si>
  <si>
    <t>Клапан канальный противопожарный Сигмавент 500х200 Cигмавент-60-НО-500,000000х200,000000 х-BM-(220)-Кк</t>
  </si>
  <si>
    <t xml:space="preserve">Установка обратного клапана </t>
  </si>
  <si>
    <t>Обратный клапан RSK</t>
  </si>
  <si>
    <t>Вытяжная установка В1ж AIRNED-M8 L/B1/H2/V1.1.P71.R-7,5x15REZ/H2/P5/K1/J</t>
  </si>
  <si>
    <t>Заглушка прямоугольная из оцинкованной стали 300x200, b=0.7, класс герметичности A</t>
  </si>
  <si>
    <t>Заглушка прямоугольная из оцинкованной стали 550x2200, b=1.2, класс герметичности B</t>
  </si>
  <si>
    <t>Заглушка прямоугольная из оцинкованной стали 1800x600, b=0.9, класс герметичности B</t>
  </si>
  <si>
    <t>Заглушка прямоугольная из оцинкованной стали 2000x500, b=0.9, класс герметичности B</t>
  </si>
  <si>
    <t>Зонт вентиляционный прямоугольный 1250х750, исп. 2 ЗП 1250х750</t>
  </si>
  <si>
    <t>Отвод круглого воздуховода из оцинкованной стали 45° ⌀125, b=0.5, класс герметичности A</t>
  </si>
  <si>
    <t>Отвод круглого воздуховода из оцинкованной стали 90.05° ⌀125, b=0.5, класс герметичности A</t>
  </si>
  <si>
    <t>Отвод прямоугольного воздуховода из оцинкованной стали 10° 500x2000, b=0.9,  класс герметичности B</t>
  </si>
  <si>
    <t>Отвод прямоугольного воздуховода из оцинкованной стали 30° 500x1200, b=0.9,  класс герметичности B</t>
  </si>
  <si>
    <t>Отвод прямоугольного воздуховода из оцинкованной стали 45° 750x1400, b=0.9,  класс герметичности A</t>
  </si>
  <si>
    <t>Отвод прямоугольного воздуховода из оцинкованной стали 90° 300x200, b=0.7,  класс герметичности A</t>
  </si>
  <si>
    <t>Отвод прямоугольного воздуховода из оцинкованной стали 90° 750x1400, b=0.9,  класс герметичности A</t>
  </si>
  <si>
    <t>Отвод прямоугольного воздуховода из оцинкованной стали 90° 1250x750, b=0.9,  класс герметичности A</t>
  </si>
  <si>
    <t>Переход воздуховода с круглого на прямоугольное сечение из оцинкованной стали 1200x500-⌀710, b=0.9, класс герметичности B</t>
  </si>
  <si>
    <t>Переход круглого сечения из оцинкованной стали ⌀710-⌀622, b=0.8, класс герметичности B</t>
  </si>
  <si>
    <t>Переход прямоугольного сечения из оцинкованной стали 350x300-300x200, b=0.7, класс герметичности A</t>
  </si>
  <si>
    <t>Переход прямоугольного сечения из оцинкованной стали 500x200-300x200, b=0.7, класс герметичности A</t>
  </si>
  <si>
    <t>Переход прямоугольного сечения из оцинкованной стали 550x2200-500x2000, b=1.2, класс герметичности B</t>
  </si>
  <si>
    <t>Переход прямоугольного сечения из оцинкованной стали 1200x1200-1800x600, b=0.9, класс герметичности B</t>
  </si>
  <si>
    <t>Переход прямоугольного сечения из оцинкованной стали 1400x750-1250x750, b=0.9, класс герметичности A</t>
  </si>
  <si>
    <t xml:space="preserve">Решетка Рсв 1400х400 </t>
  </si>
  <si>
    <t>Решетка Рсв 1600х400</t>
  </si>
  <si>
    <t>Клапан канальный противопожарный Сигмавент 300х200 Cигмавент-60-НО-300,000000х200,000000 х-BM-(220)-Кк</t>
  </si>
  <si>
    <t>Клапан канальный противопожарный с цилиндрическим корпусом Сигмавент 125 Cигмавент-60-НО-125,000000-BM-(220)-Кк</t>
  </si>
  <si>
    <t>Клапан канальный противопожарный с цилиндрическим корпусом Сигмавент 710 Cигмавент-90-НЗ-710,000000-BE-(220)-Мс-Кк</t>
  </si>
  <si>
    <t>Клапан стеновой противопожарный Сигмавент CЛ150 1400х400 (БФСУ) Cигмавент-120-Д-1400,000000х400,00000 0х(СЛ)-x150-(БФСУ)-BE-(220)-Кк</t>
  </si>
  <si>
    <t>Клапан стеновой противопожарный Сигмавент CЛ150 1400х400 (БФСУ) Cигмавент-120-1600,000000х400,000000 х(СЛ)-x150-(БФСУ)-BE-(220)-Кк</t>
  </si>
  <si>
    <t>Клапан защитный CZR-710</t>
  </si>
  <si>
    <t>Вентилятор радиальный дымоудаления VTR-DU400-71F-7.5х15-HF-R-0-У2</t>
  </si>
  <si>
    <t>Дроссель-клапан круглого сечения диаметром ф100 с ручным управлением</t>
  </si>
  <si>
    <t>Дроссель-клапан круглого сечения диаметром ф125 с ручным управлением</t>
  </si>
  <si>
    <t>Теплоизоляционный материал BOS-VENT b=50 мм с покрытием из наплавляемой кровельной мембраны Plastfoll Eco 2 BOS-VENT b=50 мм</t>
  </si>
  <si>
    <t xml:space="preserve"> В стоимость работ входит крепеж огнезащиты</t>
  </si>
  <si>
    <t>9.1.52</t>
  </si>
  <si>
    <t>9.1.53</t>
  </si>
  <si>
    <t>9.1.54</t>
  </si>
  <si>
    <t>9.1.55</t>
  </si>
  <si>
    <t>9.1.56</t>
  </si>
  <si>
    <t>9.1.57</t>
  </si>
  <si>
    <t>9.1.58</t>
  </si>
  <si>
    <t>9.1.59</t>
  </si>
  <si>
    <t>9.1.60</t>
  </si>
  <si>
    <t>9.1.61</t>
  </si>
  <si>
    <t>9.1.62</t>
  </si>
  <si>
    <t>9.1.63</t>
  </si>
  <si>
    <t>9.1.64</t>
  </si>
  <si>
    <t>9.1.65</t>
  </si>
  <si>
    <t>9.1.66</t>
  </si>
  <si>
    <t>9.1.67</t>
  </si>
  <si>
    <t>9.1.68</t>
  </si>
  <si>
    <t>9.1.69</t>
  </si>
  <si>
    <t>9.1.70</t>
  </si>
  <si>
    <t>9.1.71</t>
  </si>
  <si>
    <t>9.1.72</t>
  </si>
  <si>
    <t>9.1.73</t>
  </si>
  <si>
    <t>9.1.74</t>
  </si>
  <si>
    <t>9.1.75</t>
  </si>
  <si>
    <t>9.1.76</t>
  </si>
  <si>
    <t>9.2</t>
  </si>
  <si>
    <t>9.2.1</t>
  </si>
  <si>
    <t>9.2.2</t>
  </si>
  <si>
    <t>9.2.3</t>
  </si>
  <si>
    <t>9.2.4</t>
  </si>
  <si>
    <t>9.2.5</t>
  </si>
  <si>
    <t>9.3</t>
  </si>
  <si>
    <t>9.3.1</t>
  </si>
  <si>
    <t>9.3.2</t>
  </si>
  <si>
    <t>9.4</t>
  </si>
  <si>
    <t>9.4.1</t>
  </si>
  <si>
    <t>9.5</t>
  </si>
  <si>
    <t>9.5.1</t>
  </si>
  <si>
    <t>9.6</t>
  </si>
  <si>
    <t>9.6.1</t>
  </si>
  <si>
    <t>9.7</t>
  </si>
  <si>
    <t>9.7.1</t>
  </si>
  <si>
    <t>9.8</t>
  </si>
  <si>
    <t>9.8.1</t>
  </si>
  <si>
    <t>9.9</t>
  </si>
  <si>
    <t>9.9.1</t>
  </si>
  <si>
    <t xml:space="preserve"> Покрытие воздуховодов теплозащитное</t>
  </si>
  <si>
    <t>м.п.</t>
  </si>
  <si>
    <t>10.1</t>
  </si>
  <si>
    <t>Система В2.1ж/ДВ3</t>
  </si>
  <si>
    <t>Клапан защитный CZR-630</t>
  </si>
  <si>
    <t>Вытяжная установка В2.1ж AIRNED-M8 L/B1/H2/V1.1.P71.R-11x15REZ/H2/P5/K1/J2</t>
  </si>
  <si>
    <t>3.1.19</t>
  </si>
  <si>
    <t>Воздуховод из тонколистовой оцинкованной стали400x300, b=0.7, класс герметичности A</t>
  </si>
  <si>
    <t>Воздуховод из тонколистовой оцинкованной стали400x300, b=0.9, класс герметичности B</t>
  </si>
  <si>
    <t>Воздуховод из тонколистовой оцинкованной стали1200x350, b=0.9, класс герметичности A</t>
  </si>
  <si>
    <t>Воздуховод из тонколистовой оцинкованной стали1250x750, b=0.9, класс герметичности A</t>
  </si>
  <si>
    <t>Воздуховод из тонколистовой оцинкованной стали1300x1300, b=0.9, класс герметичности B</t>
  </si>
  <si>
    <t>Воздуховод из тонколистовой оцинкованной стали 300x150, b=0.7, класс герметичности A</t>
  </si>
  <si>
    <t>Воздуховод из тонколистовой оцинкованной стали 400x200, b=0.7, класс герметичности A</t>
  </si>
  <si>
    <t>Воздуховод из тонколистовой оцинкованной стали 400x300, b=0.7, класс герметичности A</t>
  </si>
  <si>
    <t>Воздуховод из тонколистовой оцинкованной стали 400x300, b=0.9, класс герметичности B</t>
  </si>
  <si>
    <t>Воздуховод из тонколистовой оцинкованной стали, Ø⌀630, b=0.8, класс герметичности B</t>
  </si>
  <si>
    <t>Врезка круглая из оцинкованной стали ⌀100-300x150, b=0.7, класс герметичности A</t>
  </si>
  <si>
    <t>Врезка круглая из оцинкованной стали ⌀100-400x200, b=0.7, класс герметичности A</t>
  </si>
  <si>
    <t>Врезка круглая из оцинкованной стали ⌀125-300x150, b=0.7, класс герметичности A</t>
  </si>
  <si>
    <t>Врезка круглая из оцинкованной стали ⌀125-400x200, b=0.7, класс герметичности A</t>
  </si>
  <si>
    <t>Врезка прямоугольная из оцинкованной стали 300x400-2200x550, b=1.2, класс герметичности B</t>
  </si>
  <si>
    <t>Врезка прямоугольная из оцинкованной стали 400x300-400x300, b=0.7, класс герметичности A</t>
  </si>
  <si>
    <t>Врезка прямоугольная из оцинкованной стали 2200x550-1300x1300, b=1.2, класс герметичности B</t>
  </si>
  <si>
    <t>Заглушка прямоугольная из оцинкованной стали 300x150, b=0.7, класс герметичности A</t>
  </si>
  <si>
    <t>Заглушка прямоугольная из оцинкованной стали 400x200, b=0.7, класс герметичности A</t>
  </si>
  <si>
    <t>Заглушка прямоугольная из оцинкованной стали 1300x1300, b=0.9, класс герметичности B</t>
  </si>
  <si>
    <t>Зонт вентиляционный прямоугольный 1250х750, исп. 2</t>
  </si>
  <si>
    <t>Отвод круглого воздуховода из оцинкованной стали 89.76° ⌀125, b=0.5, класс герметичности A</t>
  </si>
  <si>
    <t>Отвод прямоугольного воздуховода из оцинкованной стали 20° 550x2200, b=1.2,  класс герметичности B</t>
  </si>
  <si>
    <t>Отвод прямоугольного воздуховода из оцинкованной стали 90° 400x200, b=0.7,  класс герметичности A</t>
  </si>
  <si>
    <t>Отвод прямоугольного воздуховода из оцинкованной стали 90° 550x2200, b=1.2,  класс герметичности B</t>
  </si>
  <si>
    <t>Отвод прямоугольного воздуховода из оцинкованной стали 90° 750x1250, b=0.9,  класс герметичности A</t>
  </si>
  <si>
    <t>Переход круглого сечения из оцинкованной стали ⌀630-⌀560, b=0.8, класс герметичности B</t>
  </si>
  <si>
    <t>Переход прямоугольного сечения из оцинкованной стали 400x300-300x150, b=0.7, класс герметичности A</t>
  </si>
  <si>
    <t>Переход прямоугольного сечения из оцинкованной стали 400x300-400x200, b=0.7, класс герметичности A</t>
  </si>
  <si>
    <t>Переход прямоугольного сечения из оцинкованной стали 1300x1300-1200x1200, b=0.9, класс герметичности B</t>
  </si>
  <si>
    <t>Решетка Рсв 1200х350</t>
  </si>
  <si>
    <t>Вентилятор радиальный дымоудаления VTR-DU400-63F-4х15-HF-R-0-У2</t>
  </si>
  <si>
    <t>Кожух двигателя KGD-630</t>
  </si>
  <si>
    <t>10.1.1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</si>
  <si>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</si>
  <si>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</si>
  <si>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</si>
  <si>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</si>
  <si>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</si>
  <si>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</si>
  <si>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</si>
  <si>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</si>
  <si>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</si>
  <si>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</si>
  <si>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</si>
  <si>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</si>
  <si>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</si>
  <si>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</si>
  <si>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</si>
  <si>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</si>
  <si>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10.1.18</t>
  </si>
  <si>
    <t>10.1.19</t>
  </si>
  <si>
    <t>10.1.20</t>
  </si>
  <si>
    <t>10.1.21</t>
  </si>
  <si>
    <t>10.1.22</t>
  </si>
  <si>
    <t>10.1.23</t>
  </si>
  <si>
    <t>10.1.24</t>
  </si>
  <si>
    <t>10.1.25</t>
  </si>
  <si>
    <t>10.1.26</t>
  </si>
  <si>
    <t>10.1.27</t>
  </si>
  <si>
    <t>10.1.28</t>
  </si>
  <si>
    <t>10.1.29</t>
  </si>
  <si>
    <t>10.1.30</t>
  </si>
  <si>
    <t>10.1.31</t>
  </si>
  <si>
    <t>10.1.32</t>
  </si>
  <si>
    <t>10.1.33</t>
  </si>
  <si>
    <t>10.1.34</t>
  </si>
  <si>
    <t>10.1.35</t>
  </si>
  <si>
    <t>10.1.36</t>
  </si>
  <si>
    <t>10.1.37</t>
  </si>
  <si>
    <t>10.1.38</t>
  </si>
  <si>
    <t>10.1.39</t>
  </si>
  <si>
    <t>10.1.40</t>
  </si>
  <si>
    <t>10.1.41</t>
  </si>
  <si>
    <t>10.1.42</t>
  </si>
  <si>
    <t>10.1.43</t>
  </si>
  <si>
    <t>10.1.44</t>
  </si>
  <si>
    <t>10.1.45</t>
  </si>
  <si>
    <t>10.2</t>
  </si>
  <si>
    <t>10.2.1</t>
  </si>
  <si>
    <t>10.3</t>
  </si>
  <si>
    <t>10.3.1</t>
  </si>
  <si>
    <t>10.4</t>
  </si>
  <si>
    <t>10.4.1</t>
  </si>
  <si>
    <t>10.5</t>
  </si>
  <si>
    <t>10.5.1</t>
  </si>
  <si>
    <t>10.6</t>
  </si>
  <si>
    <t>10.6.1</t>
  </si>
  <si>
    <t>10.7</t>
  </si>
  <si>
    <t>10.7.1</t>
  </si>
  <si>
    <t>10.8</t>
  </si>
  <si>
    <t>Установка кожуха двигателя KGD</t>
  </si>
  <si>
    <t>10.9</t>
  </si>
  <si>
    <t>10.9.1</t>
  </si>
  <si>
    <t>10.10</t>
  </si>
  <si>
    <t>10.10.1</t>
  </si>
  <si>
    <t>10.8.1</t>
  </si>
  <si>
    <t xml:space="preserve">Установка вентилятора </t>
  </si>
  <si>
    <t xml:space="preserve">Установка защитного клапана </t>
  </si>
  <si>
    <t>Клапан канальный противопожарный Сигмавент 400х300</t>
  </si>
  <si>
    <t>Клапан канальный противопожарный с цилиндрическим корпусом Сигмавент 125</t>
  </si>
  <si>
    <t>Клапан канальный противопожарный с цилиндрическим корпусом Сигмавент 630</t>
  </si>
  <si>
    <t>Клапан стеновой противопожарный Сигмавент CЛ150 1200х350 (БФСУ)</t>
  </si>
  <si>
    <t>Тройник круглого воздуховода из оцинкованной стали ⌀125-⌀100, b=0.5, класс герметичности A</t>
  </si>
  <si>
    <t>10.6.2</t>
  </si>
  <si>
    <t>10.6.3</t>
  </si>
  <si>
    <t>10.6.4</t>
  </si>
  <si>
    <t>Комбинированное покрытие на основе базальтового рулонного материала, кашированного алюминиевой фольгой, и клеевого состава, EI60, b=10 мм с защитным кожухом из оцинкованной стали PRO-МБОР-VENT EI 60</t>
  </si>
  <si>
    <t>Комплект виброизоляторов из 4 шт.</t>
  </si>
  <si>
    <t>10.10.2</t>
  </si>
  <si>
    <t>10.10.3</t>
  </si>
  <si>
    <t>Система В2.2ж</t>
  </si>
  <si>
    <t>Воздуховод из тонколистовой оцинкованной стали500x400, b=0.9, класс герметичности B</t>
  </si>
  <si>
    <t>Воздуховод из тонколистовой оцинкованной стали550x500, b=0.9, класс герметичности B</t>
  </si>
  <si>
    <t>Воздуховод из тонколистовой оцинкованной стали600x550, b=0.9, класс герметичности B</t>
  </si>
  <si>
    <t>Воздуховод из тонколистовой оцинкованной стали800x500, b=0.9, класс герметичности B</t>
  </si>
  <si>
    <t>Воздуховод из тонколистовой оцинкованной стали850x550, b=0.9, класс герметичности B</t>
  </si>
  <si>
    <t>Воздуховод из тонколистовой оцинкованной стали 800x500, b=0.7, класс герметичности A</t>
  </si>
  <si>
    <t>Врезка прямоугольная из оцинкованной стали 300x400-300x400, b=0.9, класс герметичности B</t>
  </si>
  <si>
    <t>Врезка прямоугольная из оцинкованной стали 300x400-500x400, b=0.9, класс герметичности B</t>
  </si>
  <si>
    <t>Врезка прямоугольная из оцинкованной стали 300x400-500x550, b=0.9, класс герметичности B</t>
  </si>
  <si>
    <t>Врезка прямоугольная из оцинкованной стали 300x400-600x550, b=0.9, класс герметичности B</t>
  </si>
  <si>
    <t xml:space="preserve"> Покрытие воздуховодов огнезащитные</t>
  </si>
  <si>
    <t>Заглушка прямоугольная из оцинкованной стали 300x400, b=0.9, класс герметичности B</t>
  </si>
  <si>
    <t>Зонт вентиляционный прямоугольный 800х500, исп. 2 ЗП 800х500</t>
  </si>
  <si>
    <t>Отвод прямоугольного воздуховода из оцинкованной стали 90° 500x800, b=0.7,  класс герметичности A</t>
  </si>
  <si>
    <t>Отвод прямоугольного воздуховода из оцинкованной стали 90° 550x850, b=0.9,  класс герметичности B</t>
  </si>
  <si>
    <t>Отвод прямоугольного воздуховода из оцинкованной стали 90° 850x550, b=0.9,  класс герметичности B</t>
  </si>
  <si>
    <t>Переход прямоугольного сечения из оцинкованной стали 500x400-300x400, b=0.9, класс герметичности B</t>
  </si>
  <si>
    <t>Переход прямоугольного сечения из оцинкованной стали 500x550-500x400, b=0.9, класс герметичности B</t>
  </si>
  <si>
    <t>Переход прямоугольного сечения из оцинкованной стали 550x850-800x500, b=0.9, класс герметичности B</t>
  </si>
  <si>
    <t>Переход прямоугольного сечения из оцинкованной стали 600x550-500x550, b=0.9, класс герметичности B</t>
  </si>
  <si>
    <t>Переход прямоугольного сечения из оцинкованной стали 850x550-600x550, b=0.9, класс герметичности B</t>
  </si>
  <si>
    <t>Клапан канальный противопожарный Сигмавент 800х500</t>
  </si>
  <si>
    <t>Теплоизоляционный материал BOS-VENT b=50 мм в защитном кожухе из оцинкованной стали</t>
  </si>
  <si>
    <t>Система В2.3ж</t>
  </si>
  <si>
    <t>11.1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</si>
  <si>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</si>
  <si>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</si>
  <si>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</si>
  <si>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</si>
  <si>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</si>
  <si>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</si>
  <si>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</si>
  <si>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</si>
  <si>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</si>
  <si>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</si>
  <si>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</si>
  <si>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</si>
  <si>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</si>
  <si>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</si>
  <si>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11.1.15</t>
  </si>
  <si>
    <t>11.1.16</t>
  </si>
  <si>
    <t>11.1.17</t>
  </si>
  <si>
    <t>11.1.18</t>
  </si>
  <si>
    <t>11.1.19</t>
  </si>
  <si>
    <t>11.1.20</t>
  </si>
  <si>
    <t>11.1.21</t>
  </si>
  <si>
    <t>11.1.22</t>
  </si>
  <si>
    <t>11.1.23</t>
  </si>
  <si>
    <t>11.1.24</t>
  </si>
  <si>
    <t>11.1.25</t>
  </si>
  <si>
    <t>11.1.26</t>
  </si>
  <si>
    <t>11.1.27</t>
  </si>
  <si>
    <t>11.1.28</t>
  </si>
  <si>
    <t>11.1.29</t>
  </si>
  <si>
    <t>11.1.30</t>
  </si>
  <si>
    <t>11.1.31</t>
  </si>
  <si>
    <t>11.1.32</t>
  </si>
  <si>
    <t>11.1.33</t>
  </si>
  <si>
    <t>11.1.34</t>
  </si>
  <si>
    <t>11.1.35</t>
  </si>
  <si>
    <t>11.1.36</t>
  </si>
  <si>
    <t>11.1.37</t>
  </si>
  <si>
    <t>11.1.38</t>
  </si>
  <si>
    <t>11.1.39</t>
  </si>
  <si>
    <t>11.1.40</t>
  </si>
  <si>
    <t>11.1.41</t>
  </si>
  <si>
    <t>11.1.42</t>
  </si>
  <si>
    <t>11.1.43</t>
  </si>
  <si>
    <t>11.1.44</t>
  </si>
  <si>
    <t>11.1.45</t>
  </si>
  <si>
    <t>11.1.46</t>
  </si>
  <si>
    <t>11.2</t>
  </si>
  <si>
    <t>11.2.1</t>
  </si>
  <si>
    <t>11.3</t>
  </si>
  <si>
    <t>11.3.1</t>
  </si>
  <si>
    <t>11.3.2</t>
  </si>
  <si>
    <t>11.3.3</t>
  </si>
  <si>
    <t>11.3.4</t>
  </si>
  <si>
    <t>код</t>
  </si>
  <si>
    <t>0.1.4.4.3.1.1.5.1</t>
  </si>
  <si>
    <t>Установка шумоглушителя</t>
  </si>
  <si>
    <t>Воздуховод из тонколистовой оцинкованной стали100x100, b=0.9, класс герметичности B</t>
  </si>
  <si>
    <t>Воздуховод из тонколистовой оцинкованной стали200x150, b=0.9, класс герметичности B</t>
  </si>
  <si>
    <t>Воздуховод из тонколистовой оцинкованной стали250x150, b=0.9, класс герметичности B</t>
  </si>
  <si>
    <t>Воздуховод из тонколистовой оцинкованной стали300x150, b=0.9, класс герметичности B</t>
  </si>
  <si>
    <t>Воздуховод из тонколистовой оцинкованной стали300x300, b=0.7, класс герметичности A</t>
  </si>
  <si>
    <t>Воздуховод из тонколистовой оцинкованной стали350x200, b=0.9, класс герметичности B</t>
  </si>
  <si>
    <t>Воздуховод из тонколистовой оцинкованной стали400x200, b=0.9, класс герметичности B</t>
  </si>
  <si>
    <t>Воздуховод из тонколистовой оцинкованной стали400x250, b=0.9, класс герметичности B</t>
  </si>
  <si>
    <t>Воздуховод из тонколистовой оцинкованной стали440x440, b=0.7, класс герметичности A</t>
  </si>
  <si>
    <t>Воздуховод из тонколистовой оцинкованной стали450x300, b=0.9, класс герметичности B</t>
  </si>
  <si>
    <t>Воздуховод из тонколистовой оцинкованной стали500x250, b=0.7, класс герметичности A</t>
  </si>
  <si>
    <t>Воздуховод из тонколистовой оцинкованной стали500x250, b=0.9, класс герметичности B</t>
  </si>
  <si>
    <t>Воздуховод из тонколистовой оцинкованной стали ⌀125, b=0.8, класс герметичности B</t>
  </si>
  <si>
    <t>Врезка круглая из оцинкованной стали ⌀125-300x450, b=0.9, класс герметичности B</t>
  </si>
  <si>
    <t>Врезка прямоугольная из оцинкованной стали 100x100-200x150, b=0.9, класс герметичности B</t>
  </si>
  <si>
    <t>Врезка прямоугольная из оцинкованной стали 100x100-250x150, b=0.9, класс герметичности B</t>
  </si>
  <si>
    <t>Врезка прямоугольная из оцинкованной стали 100x100-300x150, b=0.9, класс герметичности B</t>
  </si>
  <si>
    <t>Врезка прямоугольная из оцинкованной стали 100x100-350x200, b=0.9, класс герметичности B</t>
  </si>
  <si>
    <t>Врезка прямоугольная из оцинкованной стали 100x100-400x200, b=0.9, класс герметичности B</t>
  </si>
  <si>
    <t>Врезка прямоугольная из оцинкованной стали 100x100-400x250, b=0.9, класс герметичности B</t>
  </si>
  <si>
    <t>Врезка прямоугольная из оцинкованной стали 100x100-500x250, b=0.9, класс герметичности B</t>
  </si>
  <si>
    <t>Врезка прямоугольная из оцинкованной стали 300x300-300x450, b=0.9, класс герметичности B</t>
  </si>
  <si>
    <t>Врезка прямоугольная из оцинкованной стали 500x250-300x450, b=0.9, класс герметичности B</t>
  </si>
  <si>
    <t>Отвод круглого воздуховода из оцинкованной стали 90° ⌀125, b=0.8, класс герметичности B</t>
  </si>
  <si>
    <t>Переход прямоугольного сечения из оцинкованной стали 250x150-200x150, b=0.9, класс герметичности B</t>
  </si>
  <si>
    <t>Переход прямоугольного сечения из оцинкованной стали 300x150-250x150, b=0.9, класс герметичности B</t>
  </si>
  <si>
    <t>Переход прямоугольного сечения из оцинкованной стали 350x200-300x150, b=0.9, класс герметичности B</t>
  </si>
  <si>
    <t>Переход прямоугольного сечения из оцинкованной стали 400x200-350x200, b=0.9, класс герметичности B</t>
  </si>
  <si>
    <t>Переход прямоугольного сечения из оцинкованной стали 400x250-400x200, b=0.9, класс герметичности B</t>
  </si>
  <si>
    <t>Переход прямоугольного сечения из оцинкованной стали 440x440-300x300, b=0.7, класс герметичности A</t>
  </si>
  <si>
    <t>Переход прямоугольного сечения из оцинкованной стали 500x250-400x250, b=0.9, класс герметичности B</t>
  </si>
  <si>
    <t>Сетка стальная защитная на воздуховод</t>
  </si>
  <si>
    <t>Стакан монтажный KPN-56</t>
  </si>
  <si>
    <t>Шумоглушитель KNK 125/6</t>
  </si>
  <si>
    <t>Шумоглушитель NK 50-25/6</t>
  </si>
  <si>
    <t>11.4</t>
  </si>
  <si>
    <t>11.4.1</t>
  </si>
  <si>
    <t>11.4.2</t>
  </si>
  <si>
    <t>11.5</t>
  </si>
  <si>
    <t>11.5.1</t>
  </si>
  <si>
    <t>11.5.2</t>
  </si>
  <si>
    <t>12.1</t>
  </si>
  <si>
    <t>12.1.1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</si>
  <si>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</si>
  <si>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</si>
  <si>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</si>
  <si>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</si>
  <si>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</si>
  <si>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</si>
  <si>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</si>
  <si>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</si>
  <si>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</si>
  <si>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</si>
  <si>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</si>
  <si>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</si>
  <si>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</si>
  <si>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</si>
  <si>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</si>
  <si>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</si>
  <si>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</si>
  <si>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12.1.19</t>
  </si>
  <si>
    <t>12.1.20</t>
  </si>
  <si>
    <t>12.1.21</t>
  </si>
  <si>
    <t>12.1.22</t>
  </si>
  <si>
    <t>12.1.23</t>
  </si>
  <si>
    <t>12.1.24</t>
  </si>
  <si>
    <t>12.1.25</t>
  </si>
  <si>
    <t>12.1.26</t>
  </si>
  <si>
    <t>12.1.27</t>
  </si>
  <si>
    <t>12.1.28</t>
  </si>
  <si>
    <t>12.1.29</t>
  </si>
  <si>
    <t>12.1.30</t>
  </si>
  <si>
    <t>12.1.31</t>
  </si>
  <si>
    <t>12.1.32</t>
  </si>
  <si>
    <t>12.1.33</t>
  </si>
  <si>
    <t>12.1.34</t>
  </si>
  <si>
    <t>12.2</t>
  </si>
  <si>
    <t>12.2.1</t>
  </si>
  <si>
    <t>12.2.2</t>
  </si>
  <si>
    <t>12.2.3</t>
  </si>
  <si>
    <t>12.3</t>
  </si>
  <si>
    <t>22.3</t>
  </si>
  <si>
    <t>Вытяжной крышный вентилятор VRK 56/40-4D</t>
  </si>
  <si>
    <t>Заглушка прямоугольная из оцинкованной стали 200x150, b=0.9, класс герметичности B</t>
  </si>
  <si>
    <t>Заслонка регулирующая</t>
  </si>
  <si>
    <t>12.3.1</t>
  </si>
  <si>
    <t>12.3.2</t>
  </si>
  <si>
    <t>12.3.3</t>
  </si>
  <si>
    <t>12.4</t>
  </si>
  <si>
    <t>12.4.1</t>
  </si>
  <si>
    <t>Система В2а</t>
  </si>
  <si>
    <t>Клапан канальный противопожарный с цилиндрическим корпусом Сигмавент 125, Cигмавент-60-НО-125,000000-BM-(220)-К</t>
  </si>
  <si>
    <t>Система В3.1а</t>
  </si>
  <si>
    <t>13.1</t>
  </si>
  <si>
    <t>13.1.1</t>
  </si>
  <si>
    <t>13.1.2</t>
  </si>
  <si>
    <t>13.1.3</t>
  </si>
  <si>
    <t>13.1.4</t>
  </si>
  <si>
    <t>13.2</t>
  </si>
  <si>
    <t>13.2.1</t>
  </si>
  <si>
    <t>13.3</t>
  </si>
  <si>
    <t>13.3.1</t>
  </si>
  <si>
    <t>14.1</t>
  </si>
  <si>
    <t>14.1.1</t>
  </si>
  <si>
    <t>14.1.2</t>
  </si>
  <si>
    <t>14.1.3</t>
  </si>
  <si>
    <t>14.1.4</t>
  </si>
  <si>
    <t>14.2</t>
  </si>
  <si>
    <t>14.2.1</t>
  </si>
  <si>
    <t>14.3</t>
  </si>
  <si>
    <t>14.3.1</t>
  </si>
  <si>
    <t>Воздуховод из тонколистовой оцинкованной стали, Ø⌀125, b=0.8, класс герметичности B</t>
  </si>
  <si>
    <t>Отвод круглого воздуховода из оцинкованной стали 90° ⌀125</t>
  </si>
  <si>
    <t>Клапан канальный противопожарный с цилиндрическим корпусом Сигмавент 160, Cигмавент-60-НО-125,000000-BM-(220)-Кк</t>
  </si>
  <si>
    <t>Система В4.1а</t>
  </si>
  <si>
    <t>Система В3.2а</t>
  </si>
  <si>
    <t>15.1</t>
  </si>
  <si>
    <t>15.1.1.</t>
  </si>
  <si>
    <t>15.2</t>
  </si>
  <si>
    <t>15.2.1</t>
  </si>
  <si>
    <t>15.3</t>
  </si>
  <si>
    <t>15.3.1</t>
  </si>
  <si>
    <t>16.1</t>
  </si>
  <si>
    <t>16.1.1.</t>
  </si>
  <si>
    <t>16.2</t>
  </si>
  <si>
    <t>16.2.1</t>
  </si>
  <si>
    <t>16.3</t>
  </si>
  <si>
    <t>16.3.1</t>
  </si>
  <si>
    <t>Система В4.2а</t>
  </si>
  <si>
    <t>17.1</t>
  </si>
  <si>
    <t>17.1.1</t>
  </si>
  <si>
    <t>17.1.2</t>
  </si>
  <si>
    <t>17.1.3</t>
  </si>
  <si>
    <t>17.1.4</t>
  </si>
  <si>
    <t>Клапан канальный противопожарный с цилиндрическим корпусом Сигмавент 100, Cигмавент-60-НО-100,000000-BM-(220)-Кк</t>
  </si>
  <si>
    <t>17.1.5</t>
  </si>
  <si>
    <t>17.1.6</t>
  </si>
  <si>
    <t>17.2</t>
  </si>
  <si>
    <t>17.2.1</t>
  </si>
  <si>
    <t>17.3</t>
  </si>
  <si>
    <t>17.3.1</t>
  </si>
  <si>
    <t>Система В5.1а</t>
  </si>
  <si>
    <t>18.1</t>
  </si>
  <si>
    <t>18.1.1</t>
  </si>
  <si>
    <t>18.1.2</t>
  </si>
  <si>
    <t>18.1.3</t>
  </si>
  <si>
    <t>18.1.4</t>
  </si>
  <si>
    <t>18.1.5</t>
  </si>
  <si>
    <t>18.1.6</t>
  </si>
  <si>
    <t>18.2</t>
  </si>
  <si>
    <t>18.2.1</t>
  </si>
  <si>
    <t>18.3</t>
  </si>
  <si>
    <t>18.3.1</t>
  </si>
  <si>
    <t>19.1</t>
  </si>
  <si>
    <t>19.1.1</t>
  </si>
  <si>
    <t>19.1.2</t>
  </si>
  <si>
    <t>19.1.3</t>
  </si>
  <si>
    <t>19.1.7</t>
  </si>
  <si>
    <t>18.1.7</t>
  </si>
  <si>
    <t>19.2</t>
  </si>
  <si>
    <t>19.2.1</t>
  </si>
  <si>
    <t>19.3</t>
  </si>
  <si>
    <t>19.3.1</t>
  </si>
  <si>
    <t>Клапан канальный противопожарный с цилиндрическим корпусом Сигмавент 160</t>
  </si>
  <si>
    <t>Отвод круглого воздуховода из оцинкованной стали 17° ⌀100, b=0.8, класс герметичности B</t>
  </si>
  <si>
    <t>Отвод круглого воздуховода из оцинкованной стали 45.01° ⌀160, b=0.8, класс герметичности B</t>
  </si>
  <si>
    <t>Клапан канальный противопожарный с цилиндрическим корпусом Сигмавент 160, Cигмавент-60-НО-160,000000-BM-(220)-Кк</t>
  </si>
  <si>
    <t>Система В5.2а</t>
  </si>
  <si>
    <t>Система В6.1а</t>
  </si>
  <si>
    <t>20.1</t>
  </si>
  <si>
    <t>20.1.1</t>
  </si>
  <si>
    <t>20.1.2</t>
  </si>
  <si>
    <t>20.1.3</t>
  </si>
  <si>
    <t>20.1.4</t>
  </si>
  <si>
    <t>20.2</t>
  </si>
  <si>
    <t>20.2.1</t>
  </si>
  <si>
    <t>20.3</t>
  </si>
  <si>
    <t>20.3.1</t>
  </si>
  <si>
    <t>Система В6.2а</t>
  </si>
  <si>
    <t>21.1</t>
  </si>
  <si>
    <t>21.1.1</t>
  </si>
  <si>
    <t>21.1.2</t>
  </si>
  <si>
    <t>21.1.3</t>
  </si>
  <si>
    <t>21.1.4</t>
  </si>
  <si>
    <t>21.2</t>
  </si>
  <si>
    <t>21.2.1</t>
  </si>
  <si>
    <t>21.3</t>
  </si>
  <si>
    <t>21.3.1</t>
  </si>
  <si>
    <t>Система В7.1а</t>
  </si>
  <si>
    <t>Система В7.2а</t>
  </si>
  <si>
    <t>22.1</t>
  </si>
  <si>
    <t>22.1.1</t>
  </si>
  <si>
    <t>22.1.2</t>
  </si>
  <si>
    <t>22.1.3</t>
  </si>
  <si>
    <t>22.1.4</t>
  </si>
  <si>
    <t>22.1.5</t>
  </si>
  <si>
    <t>22.2</t>
  </si>
  <si>
    <t>22.2.1</t>
  </si>
  <si>
    <t>22.3.1</t>
  </si>
  <si>
    <t>23.1</t>
  </si>
  <si>
    <t>23.1.1</t>
  </si>
  <si>
    <t>23.1.2</t>
  </si>
  <si>
    <t>23.1.3</t>
  </si>
  <si>
    <t>23.1.4</t>
  </si>
  <si>
    <t>23.2</t>
  </si>
  <si>
    <t>23.2.1</t>
  </si>
  <si>
    <t>23.3</t>
  </si>
  <si>
    <t>23.3.1</t>
  </si>
  <si>
    <t>Система В8.1а</t>
  </si>
  <si>
    <t>Система В8.2а</t>
  </si>
  <si>
    <t>24.1</t>
  </si>
  <si>
    <t>24.1.1</t>
  </si>
  <si>
    <t>24.1.2</t>
  </si>
  <si>
    <t>24.1.3</t>
  </si>
  <si>
    <t>24.1.4</t>
  </si>
  <si>
    <t>24.2</t>
  </si>
  <si>
    <t>24.2.1</t>
  </si>
  <si>
    <t>24.3</t>
  </si>
  <si>
    <t>24.3.1</t>
  </si>
  <si>
    <t>25.1</t>
  </si>
  <si>
    <t>25.1.1</t>
  </si>
  <si>
    <t>25.1.2</t>
  </si>
  <si>
    <t>25.1.3</t>
  </si>
  <si>
    <t>25.1.4</t>
  </si>
  <si>
    <t>25.1.5</t>
  </si>
  <si>
    <t>25.2</t>
  </si>
  <si>
    <t>25.2.1</t>
  </si>
  <si>
    <t>25.3</t>
  </si>
  <si>
    <t>25.3.1</t>
  </si>
  <si>
    <t>Отвод круглого воздуховода из оцинкованной стали 45° ⌀125, b=0.8, класс герметичности B</t>
  </si>
  <si>
    <t>Клапан канальный противопожарный с цилиндрическим корпусом Сигмавент 125, Cигмавент-60-НО-125,000000-BM-(220)-Кк</t>
  </si>
  <si>
    <t>Система В9.1а</t>
  </si>
  <si>
    <t>Система В9.2а</t>
  </si>
  <si>
    <t>26.1</t>
  </si>
  <si>
    <t>26.2</t>
  </si>
  <si>
    <t>26.3</t>
  </si>
  <si>
    <t>27.1</t>
  </si>
  <si>
    <t>27.2</t>
  </si>
  <si>
    <t>27.3</t>
  </si>
  <si>
    <t>Система В10.1а</t>
  </si>
  <si>
    <t>Система В10.2а</t>
  </si>
  <si>
    <t>28.1</t>
  </si>
  <si>
    <t>28.2</t>
  </si>
  <si>
    <t>28.3</t>
  </si>
  <si>
    <t>29.1</t>
  </si>
  <si>
    <t>29.2</t>
  </si>
  <si>
    <t>29.3</t>
  </si>
  <si>
    <t>Система В11.1а</t>
  </si>
  <si>
    <t>30.1</t>
  </si>
  <si>
    <t>30.2</t>
  </si>
  <si>
    <t>30.3</t>
  </si>
  <si>
    <t>31.1</t>
  </si>
  <si>
    <t>31.2</t>
  </si>
  <si>
    <t>31.3</t>
  </si>
  <si>
    <t>Система В11.2а</t>
  </si>
  <si>
    <t>Система ВЕ1.2</t>
  </si>
  <si>
    <t>Система ВЕ1.1</t>
  </si>
  <si>
    <t>Установка Ротационно-динамического дефлектора</t>
  </si>
  <si>
    <t>Ротационно-динамический дефлектор</t>
  </si>
  <si>
    <t>Клапан канальный противопожарный Сигмавент 150х150, Cигмавент-60-НО-150,000000х150,000000х-BM-(220)</t>
  </si>
  <si>
    <t>Воздуховод из тонколистовой оцинкованной стали150x150, b=0.9, класс герметичности B</t>
  </si>
  <si>
    <t>Воздуховод из тонколистовой оцинкованной стали1200x300, b=0.9, класс герметичности B</t>
  </si>
  <si>
    <t>Врезка прямоугольная из оцинкованной стали 150x150-1200x300, b=0.9, класс герметичности B</t>
  </si>
  <si>
    <t>Заглушка прямоугольная из оцинкованной стали 1200x300, b=0.9, класс герметичности B</t>
  </si>
  <si>
    <t>Клапан канальный противопожарный Сигмавент 150х150, Cигмавент-60-НО-150,000000х150,000000х
-BM-(220)-Кк</t>
  </si>
  <si>
    <t>Клапан канальный противопожарный Сигмавент 150х150, Cигмавент-60-НО-150,000000х150,000000х-SVF-(220)-Кк</t>
  </si>
  <si>
    <t>Плоское основание</t>
  </si>
  <si>
    <t>Вентиляционная решетка АМР-К 150х100</t>
  </si>
  <si>
    <t>Система ВЕ3</t>
  </si>
  <si>
    <t>Отвод прямоугольного воздуховода из оцинкованной стали 90° 150x150, b=0.9,  класс герметичности B</t>
  </si>
  <si>
    <t>Отвод прямоугольного воздуховода из оцинкованной стали 90° 400x300, b=0.9,  класс герметичности B</t>
  </si>
  <si>
    <t>Переход с прямоугольного сечения на круглое</t>
  </si>
  <si>
    <t>Система ВЕ4</t>
  </si>
  <si>
    <t>Система ДВ1</t>
  </si>
  <si>
    <t>Кожух двигателя KGD, KGD-710</t>
  </si>
  <si>
    <t>Комплект виброизоляторов из 6 шт. RVI-7  (ТИП1)</t>
  </si>
  <si>
    <t xml:space="preserve">комплект </t>
  </si>
  <si>
    <t>Воздуховод из тонколистовой оцинкованной стали200x100, b=0.5, класс герметичности A</t>
  </si>
  <si>
    <t>Воздуховод из тонколистовой оцинкованной стали1350x400, b=0.9, класс герметичности A</t>
  </si>
  <si>
    <t>Воздуховод из тонколистовой оцинкованной стали1350x400, b=0.9, класс герметичности B</t>
  </si>
  <si>
    <t>Воздуховод из тонколистовой оцинкованной стали, Ø⌀800, b=1, класс герметичности B</t>
  </si>
  <si>
    <t>м.п</t>
  </si>
  <si>
    <t>Клапан канальный противопожарный Сигмавент 1350х400, Cигмавент-120-Д-1350,000000х400,000000 х(СЛ)-x150-(БФСУ)-BE-(220)-Кк</t>
  </si>
  <si>
    <t>Система ДП0.1</t>
  </si>
  <si>
    <t>Установка клапана обратного</t>
  </si>
  <si>
    <t>Комбинированное покрытие на основе базальтового рулонного материала, кашированного алюминиевой фольгой, и клеевого состава, EI60, b=10 мм, Cигмавент-90-НЗ-800,000000х800,000000 х-BE-(220)-Кк</t>
  </si>
  <si>
    <t>Установка защитного клапана</t>
  </si>
  <si>
    <t>Система ДП1</t>
  </si>
  <si>
    <t>Установка обратного клапана</t>
  </si>
  <si>
    <t>Отвод прямоугольного воздуховода из оцинкованной стали 90° 400x200, b=0.9,  класс герметичности B</t>
  </si>
  <si>
    <t>Переход прямоугольного сечения из оцинкованной стали 200x500-200x400, b=0.9, класс герметичности B</t>
  </si>
  <si>
    <t>Ротационно-динамический дефлектор, RDD-400</t>
  </si>
  <si>
    <t>Воздуховод из тонколистовой оцинкованной стали1000x400, b=0.7, класс герметичности A</t>
  </si>
  <si>
    <t>Воздуховод из тонколистовой оцинкованной стали1000x400, b=0.9, класс герметичности B</t>
  </si>
  <si>
    <t>Врезка прямоугольная из оцинкованной стали 1000x400-1000x400, b=0.9, класс герметичности B</t>
  </si>
  <si>
    <t>Заглушка прямоугольная из оцинкованной стали 1000x400, b=0.9, класс герметичности B</t>
  </si>
  <si>
    <t>Отвод прямоугольного воздуховода из оцинкованной стали 45° 1000x400, b=0.9,  класс герметичности B</t>
  </si>
  <si>
    <t>Отвод прямоугольного воздуховода из оцинкованной стали 90° 400x1000, b=0.9,  класс герметичности B</t>
  </si>
  <si>
    <t>Отвод прямоугольного воздуховода из оцинкованной стали 90° 1000x400, b=0.9,  класс герметичности B</t>
  </si>
  <si>
    <t>Переход воздуховода с круглого на прямоугольное сечение из оцинкованной стали 1000x400-⌀630, b=0.9, класс герметичности B</t>
  </si>
  <si>
    <t>Клапан защитный CZR CZR-710</t>
  </si>
  <si>
    <t>Вентилятор радиальный дымоудаления VTR-DU400-71H-3х10-HF-R-0-У2</t>
  </si>
  <si>
    <t>Клапан канальный противопожарный Сигмавент 1000х400, Cигмавент-90-НЗ-1000,000000х400,00000 0х-BE-(220)-Кк</t>
  </si>
  <si>
    <t>Клапан канальный противопожарный с цилиндрическим корпусом Сигмавент 630, Cигмавент-90-НЗ-630,000000-BE-(220)-Мс-Кк</t>
  </si>
  <si>
    <t>Вентиляционная решетка АМР-К 100х150</t>
  </si>
  <si>
    <t>Отвод прямоугольного воздуховода из оцинкованной стали 45° 100x200, b=0.5,  класс герметичности A</t>
  </si>
  <si>
    <t>Переход воздуховода с круглого на прямоугольное сечение из оцинкованной стали 1350x400-⌀800, b=0.9, класс герметичности B</t>
  </si>
  <si>
    <t>Переход круглого сечения из оцинкованной стали ⌀800-⌀710, b=0.8, класс герметичности B</t>
  </si>
  <si>
    <t>Решетка Рсв 1350х400</t>
  </si>
  <si>
    <t>Клапан канальный противопожарный Сигмавент 100х200, Cигмавент-60-НО-100,000000х200,000000х-SVF-(220)-Кк</t>
  </si>
  <si>
    <t>Клапан канальный противопожарный Сигмавент 1350х400, Cигмавент-60-НО-1350,000000х400,00000 0х-SVF-(220)-Мс-к-ВЗ</t>
  </si>
  <si>
    <t>Воздуховод из тонколистовой оцинкованной стали700x700, b=0.9, класс герметичности B</t>
  </si>
  <si>
    <t>Воздуховод из тонколистовой оцинкованной стали710x710, b=0.9, класс герметичности B</t>
  </si>
  <si>
    <t>Воздуховод из тонколистовой оцинкованной стали800x450, b=0.9, класс герметичности B</t>
  </si>
  <si>
    <t>Воздуховод из тонколистовой оцинкованной стали800x800, b=0.9, класс герметичности B</t>
  </si>
  <si>
    <t>Врезка прямоугольная из оцинкованной стали 710x710-800x800, b=0.9, класс герметичности B</t>
  </si>
  <si>
    <t>Вставка гибкая круглого сечения BINC, BINC-630-Т4</t>
  </si>
  <si>
    <t>Заглушка прямоугольная из оцинкованной стали 800x800, b=0.9, класс герметичности B</t>
  </si>
  <si>
    <t>Защитный козырек с сеткой  PVK</t>
  </si>
  <si>
    <t>Клапан канальный противопожарный Сигмавент 800х800</t>
  </si>
  <si>
    <t>Клапан обратный RVK</t>
  </si>
  <si>
    <t>Воздуховод из тонколистовой оцинкованной стали800x400, b=0.9, класс герметичности B</t>
  </si>
  <si>
    <t>Воздуховод из тонколистовой оцинкованной стали900x350, b=0.9, класс герметичности B</t>
  </si>
  <si>
    <t>Воздуховод из тонколистовой оцинкованной стали1000x250, b=0.9, класс герметичности B</t>
  </si>
  <si>
    <t>Воздуховод из тонколистовой оцинкованной стали 900x350, b=0.7, класс герметичности A</t>
  </si>
  <si>
    <t>Воздуховод из тонколистовой оцинкованной стали, Ø⌀500, b=0.8, класс герметичности B</t>
  </si>
  <si>
    <t>Врезка прямоугольная из оцинкованной стали 400x800-900x350, b=0.9, класс герметичности B</t>
  </si>
  <si>
    <t>Вставка гибкая круглого сечения BINC</t>
  </si>
  <si>
    <t>Заглушка прямоугольная из оцинкованной стали 900x350, b=0.7, класс герметичности A</t>
  </si>
  <si>
    <t>Клапан канальный противопожарный с цилиндрическим корпусом Сигмавент 500, Cигмавент-120-НЗ-500,000000-BE-(220)-Кк</t>
  </si>
  <si>
    <t>Клапан стеновой противопожарный Сигмавент СЛ150 800х400, Cигмавент-120-НЗ-800,000000х400,00000 0х(СЛ)-x150-BE-(220)-Кк</t>
  </si>
  <si>
    <t>Клапан обратный RVK, RVK-500</t>
  </si>
  <si>
    <t>Осевой вентилятор подпора VOC, VOC 50-2.2x30</t>
  </si>
  <si>
    <t>Система ДП3.1/ВЕ2.1</t>
  </si>
  <si>
    <t>Ротационно-динамический дефлектор RDD-500</t>
  </si>
  <si>
    <t>Система ДП6.1</t>
  </si>
  <si>
    <t>Система ДП6.2</t>
  </si>
  <si>
    <t>Установка осевого вентилятора</t>
  </si>
  <si>
    <t>Комбинированное покрытие на основе базальтового рулонного материала, кашированного алюминиевой фольгой, и клеевого состава, EI120, b=10 мм, PRO-МБОР-VENT EI 120</t>
  </si>
  <si>
    <t>Клапан канальный противопожарный с цилиндрическим корпусом Сигмавент 500, Cигмавент-120-НЗ-500,000000-BE-(220)-Мс-Кк</t>
  </si>
  <si>
    <t>Осевой вентилятор подпора VOC 63-5.5x30</t>
  </si>
  <si>
    <t>Клапан обратный RVK-500</t>
  </si>
  <si>
    <t>Осевой вентилятор подпора  VOC 50-2.2x30</t>
  </si>
  <si>
    <t>Система ДП6.3</t>
  </si>
  <si>
    <t>Система ДП6.4</t>
  </si>
  <si>
    <t>Система ДП6.5</t>
  </si>
  <si>
    <t>Система ДП6.6</t>
  </si>
  <si>
    <t>Отвод прямоугольного воздуховода из оцинкованной стали 20.01° 710x710, b=0.9,  класс герметичности B</t>
  </si>
  <si>
    <t>Отвод прямоугольного воздуховода из оцинкованной стали 20.01° 800x450, b=0.9,  класс герметичности B</t>
  </si>
  <si>
    <t>Отвод прямоугольного воздуховода из оцинкованной стали 30° 710x710, b=0.9,  класс герметичности B</t>
  </si>
  <si>
    <t>Отвод прямоугольного воздуховода из оцинкованной стали 45° 710x710, b=0.9,  класс герметичности B</t>
  </si>
  <si>
    <t>Отвод прямоугольного воздуховода из оцинкованной стали 45° 800x450, b=0.9,  класс герметичности B</t>
  </si>
  <si>
    <t>Отвод прямоугольного воздуховода из оцинкованной стали 90° 710x710, b=0.9,  класс герметичности B</t>
  </si>
  <si>
    <t>Отвод прямоугольного воздуховода из оцинкованной стали 90° 800x450, b=0.9,  класс герметичности B</t>
  </si>
  <si>
    <t>Отвод прямоугольного воздуховода из оцинкованной стали 90° 800x800, b=0.9,  класс герметичности B</t>
  </si>
  <si>
    <t>Переход воздуховода с круглого на прямоугольное сечение из оцинкованной стали 800x800-⌀630, b=0.9, класс герметичности B</t>
  </si>
  <si>
    <t>Переход воздуховода с круглого на прямоугольное сечение из оцинкованной стали 800x800-⌀710</t>
  </si>
  <si>
    <t>Переход прямоугольного сечения из оцинкованной стали 700x700-800x450, b=0.9, класс герметичности B</t>
  </si>
  <si>
    <t>Переход прямоугольного сечения из оцинкованной стали 710x710-700x700, b=0.9, класс герметичности B</t>
  </si>
  <si>
    <t>Переход прямоугольного сечения из оцинкованной стали 710x710-800x450, b=0.9, класс герметичности B</t>
  </si>
  <si>
    <t>Отвод круглого воздуховода из оцинкованной стали 45° ⌀500, b=0.8, класс герметичности</t>
  </si>
  <si>
    <t>Отвод круглого воздуховода из оцинкованной стали 90° ⌀500, b=0.8, класс герметичности</t>
  </si>
  <si>
    <t>Отвод прямоугольного воздуховода из оцинкованной стали 11.25° 250x1000, b=0.9,  класс герметичности B</t>
  </si>
  <si>
    <t>Отвод прямоугольного воздуховода из оцинкованной стали 90° 350x900, b=0.9,  класс герметичности B</t>
  </si>
  <si>
    <t>Отвод прямоугольного воздуховода из оцинкованной стали 90° 1000x250, b=0.9,  класс герметичности B</t>
  </si>
  <si>
    <t>Переход воздуховода с круглого на прямоугольное сечение из оцинкованной стали 1000x250-⌀500, b=0.9, класс герметичности B</t>
  </si>
  <si>
    <t>Переход прямоугольного сечения из оцинкованной стали 900x350-1000x250, b=0.9, класс герметичности B</t>
  </si>
  <si>
    <t>Воздуховод из тонколистовой оцинкованной стали1100x300, b=0.9, класс герметичности B</t>
  </si>
  <si>
    <t>Воздуховод из тонколистовой оцинкованной стали1100x350, b=0.9, класс герметичности A</t>
  </si>
  <si>
    <t>Врезка прямоугольная из оцинкованной стали 150x150-1100x300, b=0.9, класс герметичности B</t>
  </si>
  <si>
    <t>Заглушка прямоугольная из оцинкованной стали 1100x300, b=0.9, класс герметичности B</t>
  </si>
  <si>
    <t>Вентиляционная решетка</t>
  </si>
  <si>
    <t>Решетка Рсп 1100х350</t>
  </si>
  <si>
    <t>Клапан канальный противопожарный Сигмавент 1100х300, Cигмавент-60-НО-1100,000000х300,000000 х-SVF-(220)-Мс-к-ВЗ</t>
  </si>
  <si>
    <t>Клапан стеновой противопожарный Сигмавент СЛ150 1100х350</t>
  </si>
  <si>
    <t>Вентилятор осевой крышный (без крыши), VOP 56-3.0х30-AC-УХЛ</t>
  </si>
  <si>
    <t>Адаптер стакана монтажного MPK-500</t>
  </si>
  <si>
    <t>Комплект крыши VOP-N 56</t>
  </si>
  <si>
    <t>Плита опорная SPN-560-AC</t>
  </si>
  <si>
    <t>Стакан монтажный MSN-500-AC</t>
  </si>
  <si>
    <t>Клапан стеновой противопожарный Сигмавент С2 650х650, Cигмавент-120-НЗ-650,000000х650,000000 х220(СП)-SVE(220)</t>
  </si>
  <si>
    <t>Воздуховод из тонколистовой оцинкованной стали600x400, b=0.9, класс герметичности B</t>
  </si>
  <si>
    <t>Воздуховод из тонколистовой оцинкованной стали, Ø⌀400, b=0.8, класс герметичности B</t>
  </si>
  <si>
    <t>Отвод круглого воздуховода из оцинкованной стали 89.99° ⌀500, b=0.8, класс герметичности B</t>
  </si>
  <si>
    <t>Отвод прямоугольного воздуховода из оцинкованной стали 17.22° 400x500, b=0.9,  класс герметичности B</t>
  </si>
  <si>
    <t>Отвод прямоугольного воздуховода из оцинкованной стали 45.13° 400x600, b=0.9,  класс герметичности B</t>
  </si>
  <si>
    <t>Отвод прямоугольного воздуховода из оцинкованной стали 45° 400x600, b=0.9,  класс герметичности B</t>
  </si>
  <si>
    <t>Отвод прямоугольного воздуховода из оцинкованной стали 90° 500x400, b=0.9,  класс герметичности B</t>
  </si>
  <si>
    <t>Отвод прямоугольного воздуховода из оцинкованной стали 90° 600x400, b=0.9,  класс герметичности B</t>
  </si>
  <si>
    <t>Переход воздуховода с круглого на прямоугольное сечение из оцинкованной стали 500x400-⌀500, b=0.9, класс герметичности B</t>
  </si>
  <si>
    <t>Переход круглого сечения из оцинкованной стали ⌀500-⌀400, b=0.8, класс герметичности B</t>
  </si>
  <si>
    <t>Переход прямоугольного сечения из оцинкованной стали 600x400-500x400, b=0.9, класс герметичности B</t>
  </si>
  <si>
    <t>Решетка РНСс 600x400</t>
  </si>
  <si>
    <t>Отвод круглого воздуховода из оцинкованной стали 55° ⌀500, b=0.8, класс герметичности</t>
  </si>
  <si>
    <t>Отвод прямоугольного воздуховода из оцинкованной стали 90° 400x600, b=0.9,  класс герметичности B</t>
  </si>
  <si>
    <t>Клапан канальный противопожарный с цилиндрическим корпусом Сигмавент 500</t>
  </si>
  <si>
    <t>Воздуховод из тонколистовой оцинкованной стали800x200, b=0.9, класс герметичности B</t>
  </si>
  <si>
    <t>Воздуховод из тонколистовой оцинкованной стали, Ø⌀560, b=0.8, класс герметичности B</t>
  </si>
  <si>
    <t>Отвод круглого воздуховода из оцинкованной стали 45° ⌀560, b=0.8, класс герметичности</t>
  </si>
  <si>
    <t>Отвод круглого воздуховода из оцинкованной стали 90° ⌀560, b=0.8, класс герметичности</t>
  </si>
  <si>
    <t>Отвод прямоугольного воздуховода из оцинкованной стали 45° 200x800, b=0.9,  класс герметичности B</t>
  </si>
  <si>
    <t>Отвод прямоугольного воздуховода из оцинкованной стали 45° 600x400, b=0.9,  класс герметичности B</t>
  </si>
  <si>
    <t>Переход воздуховода с круглого на прямоугольное сечение из оцинкованной стали 600x400-⌀500, b=0.9, класс герметичности B</t>
  </si>
  <si>
    <t>Переход круглого сечения из оцинкованной стали ⌀560-⌀500, b=0.8, класс герметичности B</t>
  </si>
  <si>
    <t>Переход прямоугольного сечения из оцинкованной стали 600x400-800x200, b=0.9, класс герметичности B</t>
  </si>
  <si>
    <t>Клапан канальный противопожарный с цилиндрическим корпусом Сигмавент 560, Cигмавент-120-НЗ-560,000000-BE-(220)-Мс-Кк</t>
  </si>
  <si>
    <t>Система ДП6.7</t>
  </si>
  <si>
    <t>Защитный козырек с сеткой  PVK, VPN-560</t>
  </si>
  <si>
    <t>Клапан канальный противопожарный с цилиндрическим корпусом Сигмавент 560, Cигмавент-60-НЗ-560,000000-BE-(220)-Мс-Кк</t>
  </si>
  <si>
    <t>Система ДП6.8</t>
  </si>
  <si>
    <t>Система ДП7.1</t>
  </si>
  <si>
    <t>Клапан обратный RVK-630</t>
  </si>
  <si>
    <t>Система ДП7.2</t>
  </si>
  <si>
    <t>Клапан обратный RVK-400</t>
  </si>
  <si>
    <t>Осевой вентилятор подпора  VOC 40-2.2x30</t>
  </si>
  <si>
    <t>Воздуховод из тонколистовой оцинкованной стали400x400, b=0.9, класс герметичности B</t>
  </si>
  <si>
    <t>Воздуховод из тонколистовой оцинкованной стали900x250, b=0.9, класс герметичности B</t>
  </si>
  <si>
    <t>Воздуховод из тонколистовой оцинкованной стали ⌀400, b=0.6, класс герметичности A</t>
  </si>
  <si>
    <t>Отвод прямоугольного воздуховода из оцинкованной стали 5.36° 400x600, b=0.9,  класс герметичности B</t>
  </si>
  <si>
    <t>Отвод прямоугольного воздуховода из оцинкованной стали 24.3° 400x600, b=0.9,  класс герметичности B</t>
  </si>
  <si>
    <t>Отвод прямоугольного воздуховода из оцинкованной стали 30° 600x400, b=0.9,  класс герметичности B</t>
  </si>
  <si>
    <t>Отвод прямоугольного воздуховода из оцинкованной стали 45° 400x500, b=0.9,  класс герметичности B</t>
  </si>
  <si>
    <t>Отвод прямоугольного воздуховода из оцинкованной стали 45° 500x400, b=0.9,  класс герметичности B</t>
  </si>
  <si>
    <t>Отвод прямоугольного воздуховода из оцинкованной стали 90° 400x400, b=0.9,  класс герметичности B</t>
  </si>
  <si>
    <t>Переход прямоугольного сечения из оцинкованной стали 500x400-400x400, b=0.9, класс герметичности B</t>
  </si>
  <si>
    <t>Переход прямоугольного сечения из оцинкованной стали 600x400-900x250, b=0.9, класс герметичности B</t>
  </si>
  <si>
    <t>Клапан канальный противопожарный с цилиндрическим корпусом Сигмавент 560, Cигмавент-120-НЗ-560,000000-BE-(220)-Кк</t>
  </si>
  <si>
    <t>Воздуховод из тонколистовой оцинкованной стали700x250, b=0.9, класс герметичности B</t>
  </si>
  <si>
    <t>Отвод круглого воздуховода из оцинкованной стали 45° ⌀400, b=0.8, класс герметичности</t>
  </si>
  <si>
    <t>Отвод круглого воздуховода из оцинкованной стали 90° ⌀400, b=0.8, класс герметичности</t>
  </si>
  <si>
    <t>Отвод прямоугольного воздуховода из оцинкованной стали 45° 250x700, b=0.9,  класс герметичности B</t>
  </si>
  <si>
    <t>Отвод прямоугольного воздуховода из оцинкованной стали 90° 700x250, b=0.9,  класс герметичности B</t>
  </si>
  <si>
    <t>Переход воздуховода с круглого на прямоугольное сечение из оцинкованной стали 700x250-⌀400, b=0.9, класс герметичности B</t>
  </si>
  <si>
    <t>Решетка РНСс 650x1000</t>
  </si>
  <si>
    <t>Клапан канальный противопожарный с цилиндрическим корпусом Сигмавент 400, Cигмавент-120-НЗ-400,000000-BE-(220)-Кк</t>
  </si>
  <si>
    <r>
      <rPr>
        <sz val="11"/>
        <rFont val="Times New Roman"/>
        <family val="1"/>
        <charset val="204"/>
      </rPr>
      <t>Переход воздуховода с круглого на прямоугольное сечение из оцинкованной стали
⌀500-400x400, b=0.8, класс герметичности B</t>
    </r>
  </si>
  <si>
    <t>Система ДП7.3</t>
  </si>
  <si>
    <t>Защитный козырек с сеткой  PVK, VPN-630</t>
  </si>
  <si>
    <t>Клапан канальный противопожарный с цилиндрическим корпусом  Cигмавент-60-НЗ-630,000000-BE-(220)-Мс-Кк</t>
  </si>
  <si>
    <t>Клапан канальный противопожарный с цилиндрическим корпусом Cигмавент-60-НЗ-630,000000-BE-(220)-Мс-Кк</t>
  </si>
  <si>
    <t>Осевой вентилятор подпора  VOC 63-4x30</t>
  </si>
  <si>
    <t>Осевой вентилятор подпора VOC 63-4x30</t>
  </si>
  <si>
    <t>Система ДП7.4</t>
  </si>
  <si>
    <t>Система ДП9.1</t>
  </si>
  <si>
    <t>Защитный козырек с сеткой  VPN-500</t>
  </si>
  <si>
    <t>Вставка гибкая круглого сечения BINC-500-Т4</t>
  </si>
  <si>
    <t>Клапан канальный противопожарный с цилиндрическим корпусом Cигмавент-120-НЗ-500,000000-BE-(220)-Кк</t>
  </si>
  <si>
    <t>Осевой вентилятор подпора  VOC 50-3x30</t>
  </si>
  <si>
    <t>Система ДП9.2</t>
  </si>
  <si>
    <t>Осевой вентилятор подпора  VOC 50-4x30</t>
  </si>
  <si>
    <t>Система ДП9.3</t>
  </si>
  <si>
    <t>Клапан канальный противопожарный с цилиндрическим корпусом Сигмавент 630,Cигмавент-120-НЗ-630,000000-BE-(220)-К
к</t>
  </si>
  <si>
    <t>Воздуховод из тонколистовой оцинкованной стали600x250, b=0.9, класс герметичности B</t>
  </si>
  <si>
    <t>Отвод прямоугольного воздуховода из оцинкованной стали 5.71° 400x400, b=0.9, класс герметичности B</t>
  </si>
  <si>
    <t>Отвод прямоугольного воздуховода из оцинкованной стали 9° 400x400, b=0.9,  класс герметичности B</t>
  </si>
  <si>
    <t>Отвод прямоугольного воздуховода из оцинкованной стали 23.64° 400x400, b=0.9, класс герметичности B</t>
  </si>
  <si>
    <t>Отвод прямоугольного воздуховода из оцинкованной стали 30° 400x400, b=0.9,  класс герметичности B</t>
  </si>
  <si>
    <t>Отвод прямоугольного воздуховода из оцинкованной стали 45° 400x400, b=0.9, класс герметичности B</t>
  </si>
  <si>
    <t>Отвод прямоугольного воздуховода из оцинкованной стали 81° 400x400, b=0.9, класс герметичности B</t>
  </si>
  <si>
    <t>Отвод прямоугольного воздуховода из оцинкованной стали 90° 600x250, b=0.9,  класс герметичности B</t>
  </si>
  <si>
    <t>Переход воздуховода с круглого на прямоугольное сечение из оцинкованной стали 400x400-⌀400, b=0.9, класс герметичности B</t>
  </si>
  <si>
    <t>Переход прямоугольного сечения из оцинкованной стали 400x400-600x250, b=0.9, класс герметичности B</t>
  </si>
  <si>
    <t>Решетка РНСс 400x400</t>
  </si>
  <si>
    <t>Воздуховод из тонколистовой оцинкованной стали 900x400, b=0.9, класс герметичности B</t>
  </si>
  <si>
    <t>Воздуховод из тонколистовой оцинкованной стали ⌀500, b=0.8, класс герметичности B</t>
  </si>
  <si>
    <t>Воздуховод из тонколистовой оцинкованной стали ⌀710, b=0.8, класс герметичности B</t>
  </si>
  <si>
    <t>Врезка прямоугольная из оцинкованной стали 400x900-900x400, b=0.9, класс герметичности B</t>
  </si>
  <si>
    <t>Заглушка прямоугольная из оцинкованной стали 900x400, b=0.9, класс герметичности B</t>
  </si>
  <si>
    <t>Отвод прямоугольного воздуховода из оцинкованной стали 90° 400x900, b=0.9,  класс герметичности B</t>
  </si>
  <si>
    <t>Отвод прямоугольного воздуховода из оцинкованной стали 90° 900x400, b=0.9,  класс герметичности B</t>
  </si>
  <si>
    <t>Переход воздуховода с круглого на прямоугольное сечение из оцинкованной стали 900x400-⌀500, b=0.8, класс герметичности B</t>
  </si>
  <si>
    <t>Переход круглого сечения из оцинкованной стали ⌀710-⌀500, b=0.8, класс герметичности B</t>
  </si>
  <si>
    <t>Решетка Рсв 900х400</t>
  </si>
  <si>
    <t>Клапан стеновой противопожарный Сигмавент СЛ150 900х400, Cигмавент-120-НЗ-900,000000х400,00000 0х(СЛ)-x150-BE-(220)-Кк</t>
  </si>
  <si>
    <t>Воздуховод из тонколистовой оцинкованной стали900x400, b=0.9, класс герметичности B</t>
  </si>
  <si>
    <t>Врезка прямоугольная из оцинкованной стали 900x400-900x400, b=0.9, класс герметичности B</t>
  </si>
  <si>
    <t>Врезка прямоугольная из оцинкованной стали 1000x400-900x400, b=0.9, класс герметичности B</t>
  </si>
  <si>
    <t>Переход воздуховода с круглого на прямоугольное сечение из оцинкованной стали 400x1000-⌀500, b=0.9, класс герметичности B</t>
  </si>
  <si>
    <t>Решетка РНСс 900x400</t>
  </si>
  <si>
    <t>Клапан канальный противопожарный Сигмавент 900х400, Cигмавент-120-НЗ-900,000000х400,00000 0х-BE-(220)-Кк</t>
  </si>
  <si>
    <t>Воздуховод из тонколистовой оцинкованной стали1050x300, b=0.9, класс герметичности B</t>
  </si>
  <si>
    <t>Воздуховод из тонколистовой оцинкованной стали 800x400, b=0.9, класс герметичности B</t>
  </si>
  <si>
    <t>Врезка прямоугольная из оцинкованной стали 400x800-1050x300, b=0.9, класс герметичности B</t>
  </si>
  <si>
    <t>Заглушка прямоугольная из оцинкованной стали 1050x300, b=0.9, класс герметичности B</t>
  </si>
  <si>
    <t>Защитный козырек с сеткой  PVK, VPN-500</t>
  </si>
  <si>
    <t>Отвод круглого воздуховода из оцинкованной стали 90° ⌀630, b=0.8, класс герметичности</t>
  </si>
  <si>
    <t>Отвод прямоугольного воздуховода из оцинкованной стали 4.4° 300x1200, b=0.9, класс герметичности B</t>
  </si>
  <si>
    <t>Отвод прямоугольного воздуховода из оцинкованной стали 45° 900x400, b=0.9,  класс герметичности B</t>
  </si>
  <si>
    <t>Отвод прямоугольного воздуховода из оцинкованной стали 90° 300x1050, b=0.9,  класс герметичности B</t>
  </si>
  <si>
    <t>Отвод прямоугольного воздуховода из оцинкованной стали 90° 1050x300, b=0.9,  класс герметичности B</t>
  </si>
  <si>
    <t>Переход воздуховода с круглого на прямоугольное сечение из оцинкованной стали 1200x300-⌀630, b=0.9, класс герметичности B</t>
  </si>
  <si>
    <t>Переход круглого сечения из оцинкованной стали ⌀630-⌀500, b=0.8, класс герметичности B</t>
  </si>
  <si>
    <t>Переход прямоугольного сечения из оцинкованной стали 900x400-1050x300, b=0.9, класс герметичности B</t>
  </si>
  <si>
    <t>Переход прямоугольного сечения из оцинкованной стали 1200x300-900x400, b=0.9, класс герметичности B</t>
  </si>
  <si>
    <t>Решетка Рсв 800х400, Рсв-800х400</t>
  </si>
  <si>
    <t xml:space="preserve">Установка решеток </t>
  </si>
  <si>
    <t>Система П0.1</t>
  </si>
  <si>
    <t>Решетка РНСс 400x200</t>
  </si>
  <si>
    <t>Система П0.2/В0.2</t>
  </si>
  <si>
    <t>Система П0.3</t>
  </si>
  <si>
    <t xml:space="preserve">Монтаж приточно - вытяжной установки </t>
  </si>
  <si>
    <t>Система П0.4</t>
  </si>
  <si>
    <t xml:space="preserve">Монтаж приточной установки </t>
  </si>
  <si>
    <t>Приточная установка  П0.3 VRN 50-30/25R.2D</t>
  </si>
  <si>
    <t>Клапан канальный противопожарный Сигмавент 500х300, Cигмавент-90-НО-500,000000х300,000000 х-BM-(220)-Мс-Кк</t>
  </si>
  <si>
    <t>Теплоизоляционный материал BOS-VENT b=50 мм, BOS-VENT b=50 мм</t>
  </si>
  <si>
    <t>Система П0.5/В0.5</t>
  </si>
  <si>
    <t>Приточно-вытяжная установка П0.5/В0.5, VRN 50-30/25R.2D +  VRN 50-30/25R.2D</t>
  </si>
  <si>
    <t>Система П0.6/В0.6</t>
  </si>
  <si>
    <t>Приточно-вытяжная установка П0.6/В0.6, KVR 100/1 + KVR 100/1</t>
  </si>
  <si>
    <t>Комбинированное покрытие на основе базальтового рулонного материала, кашированного алюминиевой фольгой, и клеевого состава,  EI150, b=50 мм, PRO-VENT 50 мм (EI150)</t>
  </si>
  <si>
    <t>Осевой вентилятор подпора VOC, VOC 50-3x30</t>
  </si>
  <si>
    <t>Воздуховод из тонколистовой оцинкованной стали 600x200, b=0.7, класс герметичности A</t>
  </si>
  <si>
    <t>Воздуховод из тонколистовой оцинкованной стали 700x200, b=0.7, класс герметичности A</t>
  </si>
  <si>
    <t>Воздуховод из тонколистовой оцинкованной стали 900x250, b=0.7, класс герметичности A</t>
  </si>
  <si>
    <t>Воздуховод из тонколистовой оцинкованной стали 1000x250, b=0.7, класс герметичности A</t>
  </si>
  <si>
    <t>Воздуховод из тонколистовой оцинкованной стали 1200x350, b=0.9, класс герметичности A</t>
  </si>
  <si>
    <t>Воздуховод из тонколистовой оцинкованной стали 1300x350, b=0.9, класс герметичности A</t>
  </si>
  <si>
    <t>Врезка прямоугольная из оцинкованной стали 400x200-600x200, b=0.7, класс герметичности A</t>
  </si>
  <si>
    <t>Врезка прямоугольная из оцинкованной стали 400x200-700x200, b=0.7, класс герметичности A</t>
  </si>
  <si>
    <t>Врезка прямоугольная из оцинкованной стали 400x200-900x250, b=0.7, класс герметичности A</t>
  </si>
  <si>
    <t>Врезка прямоугольная из оцинкованной стали 400x200-1000x250, b=0.7, класс герметичности A</t>
  </si>
  <si>
    <t>Врезка прямоугольная из оцинкованной стали 800x500-1300x350, b=0.9, класс герметичности A</t>
  </si>
  <si>
    <t>Врезка прямоугольная из оцинкованной стали 1300x350-1200x350, b=0.9, класс герметичности A</t>
  </si>
  <si>
    <t>Врезка прямоугольная из оцинкованной стали 1300x350-1300x350, b=0.9, класс герметичности A</t>
  </si>
  <si>
    <t>Заглушка прямоугольная из оцинкованной стали 600x200, b=0.7, класс герметичности A</t>
  </si>
  <si>
    <t>Заглушка прямоугольная из оцинкованной стали 700x200, b=0.7, класс герметичности A</t>
  </si>
  <si>
    <t>Заглушка прямоугольная из оцинкованной стали 800x500, b=0.7, класс герметичности A</t>
  </si>
  <si>
    <t>Заглушка прямоугольная из оцинкованной стали 1300x350, b=0.9, класс герметичности A</t>
  </si>
  <si>
    <t>Отвод прямоугольного воздуховода из оцинкованной стали 9.5° 250x1000, b=0.7,  класс герметичности A</t>
  </si>
  <si>
    <t>Отвод прямоугольного воздуховода из оцинкованной стали 10° 250x1000, b=0.7,  класс герметичности A</t>
  </si>
  <si>
    <t>Отвод прямоугольного воздуховода из оцинкованной стали 15° 200x700, b=0.7,  класс герметичности A</t>
  </si>
  <si>
    <t>Отвод прямоугольного воздуховода из оцинкованной стали 15° 250x900, b=0.7,  класс герметичности A</t>
  </si>
  <si>
    <t>Отвод прямоугольного воздуховода из оцинкованной стали 30° 200x600, b=0.7,  класс герметичности A</t>
  </si>
  <si>
    <t>Отвод прямоугольного воздуховода из оцинкованной стали 30° 350x1300, b=0.9,  класс герметичности A</t>
  </si>
  <si>
    <t>Отвод прямоугольного воздуховода из оцинкованной стали 45° 1300x350, b=0.9,  класс герметичности A</t>
  </si>
  <si>
    <t>Отвод прямоугольного воздуховода из оцинкованной стали 90° 1000x250, b=0.7,  класс герметичности A</t>
  </si>
  <si>
    <t>Переход прямоугольного сечения из оцинкованной стали 900x250-600x200, b=0.7, класс герметичности A</t>
  </si>
  <si>
    <t>Переход прямоугольного сечения из оцинкованной стали 1000x250-700x200, b=0.7, класс герметичности A</t>
  </si>
  <si>
    <t>Переход прямоугольного сечения из оцинкованной стали 1200x350-900x250, b=0.9, класс герметичности A</t>
  </si>
  <si>
    <t>Переход прямоугольного сечения из оцинкованной стали 1200x350-1000x250, b=0.9, класс герметичности A</t>
  </si>
  <si>
    <t>Переход прямоугольного сечения из оцинкованной стали 1300x350-1300x350, b=0.9, класс герметичности A</t>
  </si>
  <si>
    <t>Вентиляционная решетка, АМР-К 400х200</t>
  </si>
  <si>
    <t>Клапан канальный противопожарный Сигмавент 800х500, Cигмавент-60-НО-800,000000х500,000000 х-BM-(220)-Кк</t>
  </si>
  <si>
    <t>Воздушный клапан общего назначения прямоугольный, ДК-400х200</t>
  </si>
  <si>
    <t>Приточная установка П0.1, LITENED 80-50 G1.REZ.40-4x30.R</t>
  </si>
  <si>
    <t>Приточно-вытяжная установка П0.2/В0.2 KVR 100/1 + KVR 100/1</t>
  </si>
  <si>
    <t>Теплоизоляционный материал  BOS-VENT b=50 мм</t>
  </si>
  <si>
    <t>Воздуховод из тонколистовой оцинкованной стали 250x100, b=0.5, класс герметичности A</t>
  </si>
  <si>
    <t>Воздуховод из тонколистовой оцинкованной стали 400x100, b=0.7, класс герметичности A</t>
  </si>
  <si>
    <t>Воздуховод из тонколистовой оцинкованной стали 400x150, b=0.7, класс герметичности A</t>
  </si>
  <si>
    <t>Воздуховод из тонколистовой оцинкованной стали 500x300, b=0.7, класс герметичности A</t>
  </si>
  <si>
    <t>Врезка прямоугольная из оцинкованной стали 150x100-200x100, b=0.5, класс герметичности A</t>
  </si>
  <si>
    <t>Врезка прямоугольная из оцинкованной стали 150x100-250x100, b=0.5, класс герметичности A</t>
  </si>
  <si>
    <t>Врезка прямоугольная из оцинкованной стали 150x100-400x100</t>
  </si>
  <si>
    <t>Врезка прямоугольная из оцинкованной стали 150x100-400x100, b=0.7, класс герметичности A</t>
  </si>
  <si>
    <t>Заглушка прямоугольная из оцинкованной стали 200x100, b=0.5, класс герметичности A</t>
  </si>
  <si>
    <t>Заглушка прямоугольная из оцинкованной стали 250x100, b=0.5, класс герметичности A</t>
  </si>
  <si>
    <t>Отвод прямоугольного воздуховода из оцинкованной стали 30° 100x400, b=0.7,  класс герметичности A</t>
  </si>
  <si>
    <t>Отвод прямоугольного воздуховода из оцинкованной стали 45° 100x400, b=0.7, класс герметичности A</t>
  </si>
  <si>
    <t>Отвод прямоугольного воздуховода из оцинкованной стали 45° 400x100, b=0.7, класс герметичности A</t>
  </si>
  <si>
    <t>Отвод прямоугольного воздуховода из оцинкованной стали 90° 400x100, b=0.7,  класс герметичности A</t>
  </si>
  <si>
    <t>Отвод прямоугольного воздуховода из оцинкованной стали 90° 500x300, b=0.7,  класс герметичности A</t>
  </si>
  <si>
    <t>Переход прямоугольного сечения из оцинкованной стали 400x100-200x100, b=0.5, класс герметичности A</t>
  </si>
  <si>
    <t>Переход прямоугольного сечения из оцинкованной стали 400x150-400x100, b=0.7, класс герметичности A</t>
  </si>
  <si>
    <t>Переход прямоугольного сечения из оцинкованной стали 500x300-400x150, b=0.7, класс герметичности A</t>
  </si>
  <si>
    <t>Тройник прямоугольного воздуховода из оцинкованной стали 400x150-250x100, b=0.7, класс герметичности A</t>
  </si>
  <si>
    <t>Клапан канальный противопожарный Сигмавент 400х150, Cигмавент-60-НО-400,000000х150,000000 х-BM-(220)-Кк</t>
  </si>
  <si>
    <t>Клапан канальный противопожарный Сигмавент 500х300, Cигмавент-60-НО-500,000000х300,000000 х-BM-(220)-Мс-Кк</t>
  </si>
  <si>
    <t>Воздуховод из тонколистовой оцинкованной стали 150x100, b=0.5, класс герметичности A</t>
  </si>
  <si>
    <t>Воздуховод из тонколистовой оцинкованной стали 200x100, b=0.5, класс герметичности A</t>
  </si>
  <si>
    <t>Воздуховод из тонколистовой оцинкованной стали 300x100, b=0.7, класс герметичности A</t>
  </si>
  <si>
    <t>Врезка прямоугольная из оцинкованной стали 150x100-300x100, b=0.7, класс герметичности A</t>
  </si>
  <si>
    <t>Врезка прямоугольная из оцинкованной стали 400x150-400x150, b=0.7, класс герметичности A</t>
  </si>
  <si>
    <t>Отвод прямоугольного воздуховода из оцинкованной стали 45° 100x300, b=0.7,  класс герметичности A</t>
  </si>
  <si>
    <t>Отвод прямоугольного воздуховода из оцинкованной стали 90° 150x400, b=0.7,  класс герметичности A</t>
  </si>
  <si>
    <t>Отвод прямоугольного воздуховода из оцинкованной стали 90° 300x100, b=0.7,  класс герметичности A</t>
  </si>
  <si>
    <t>Отвод прямоугольного воздуховода из оцинкованной стали 90° 300x500, b=0.7,  класс герметичности A</t>
  </si>
  <si>
    <t>Переход прямоугольного сечения из оцинкованной стали 300x100-200x100, b=0.5, класс герметичности A</t>
  </si>
  <si>
    <t>Переход прямоугольного сечения из оцинкованной стали 400x150-300x100, b=0.7, класс герметичности A</t>
  </si>
  <si>
    <t>Приточная установка П0.4, VRN 50-30/25R.2D</t>
  </si>
  <si>
    <t>Воздуховод из тонколистовой оцинкованной стали ⌀200, b=0.5, класс герметичности A</t>
  </si>
  <si>
    <t>Воздуховод из тонколистовой оцинкованной стали ⌀315, b=0.6, класс герметичности A</t>
  </si>
  <si>
    <t>Воздуховод из тонколистовой оцинкованной стали ⌀315, b=0.8, класс герметичности B</t>
  </si>
  <si>
    <t>Воздуховод из тонколистовой оцинкованной стали, Ø⌀315, b=0.8, класс герметичности B</t>
  </si>
  <si>
    <t>Врезка прямоугольная из оцинкованной стали 500x300-500x300, b=0.7, класс герметичности A</t>
  </si>
  <si>
    <t>Отвод круглого воздуховода из оцинкованной стали 18.43° ⌀315, b=0.8, класс герметичности B</t>
  </si>
  <si>
    <t>Отвод круглого воздуховода из оцинкованной стали 30° ⌀315, b=0.8, класс герметичности B</t>
  </si>
  <si>
    <t>Отвод круглого воздуховода из оцинкованной стали 40° ⌀315, b=0.6, класс герметичности A</t>
  </si>
  <si>
    <t>Отвод круглого воздуховода из оцинкованной стали 45° ⌀315, b=0.6, класс герметичности A</t>
  </si>
  <si>
    <t>Отвод круглого воздуховода из оцинкованной стали 45° ⌀315, b=0.8, класс герметичности B</t>
  </si>
  <si>
    <t>Отвод круглого воздуховода из оцинкованной стали 90° ⌀200, b=0.5, класс герметичности</t>
  </si>
  <si>
    <t>Отвод круглого воздуховода из оцинкованной стали 90° ⌀315, b=0.6, класс герметичности A</t>
  </si>
  <si>
    <t>Отвод круглого воздуховода из оцинкованной стали 90° ⌀315, b=0.8, класс герметичности B</t>
  </si>
  <si>
    <t>Отвод прямоугольного воздуховода из оцинкованной стали 30° 300x500, b=0.7,  класс герметичности A</t>
  </si>
  <si>
    <t>Переход воздуховода с круглого на прямоугольное сечение из оцинкованной стали 300x500-⌀315, b=0.6, класс герметичности A</t>
  </si>
  <si>
    <t>Переход воздуховода с круглого на прямоугольное сечение из оцинкованной стали 500x300-⌀315, b=0.8, класс герметичности B</t>
  </si>
  <si>
    <t>Переход круглого сечения из оцинкованной стали ⌀315-⌀200, b=0.6, класс герметичности A</t>
  </si>
  <si>
    <t>Клапан канальный противопожарный с цилиндрическим корпусом Сигмавент 315</t>
  </si>
  <si>
    <t>Система П0.7/В0.7</t>
  </si>
  <si>
    <t>Клапан канальный противопожарный с цилиндрическим корпусом Сигмавент 160, Cигмавент-60-НО-160,000000-BM-(220)-М
с-Кк</t>
  </si>
  <si>
    <t>Тепло-огнезащита на основе базальтового рулонного материала, кашированного алюминиевой фольгой, и клеевого состава, EI150, b=50 мм, PRO-VENT 50 мм (EI150)</t>
  </si>
  <si>
    <t>Приточно-вытяжная установка П0.7/В0.7, KVR 160/1 + KVR 160/1</t>
  </si>
  <si>
    <t>Система П0.8/В0.8</t>
  </si>
  <si>
    <t>Система П0.9/В0.9</t>
  </si>
  <si>
    <t>Система П0.10/В0.10</t>
  </si>
  <si>
    <t>Система П0.11</t>
  </si>
  <si>
    <t>Приточная установка П0.11, KVR 100/1</t>
  </si>
  <si>
    <t>Система П0.12</t>
  </si>
  <si>
    <t>Приточная установка П0.12, KVR 125/1</t>
  </si>
  <si>
    <t>Система П0.13</t>
  </si>
  <si>
    <t>Клапан канальный противопожарный с цилиндрическим корпусом Сигмавент 160, Cигмавент-60-НО-160,000000-BM-(220)-Мс-Кк</t>
  </si>
  <si>
    <t>Приточная установка П0.13, KVR 160/1</t>
  </si>
  <si>
    <t>Система П1/ДП2</t>
  </si>
  <si>
    <t>Приточная установка П1, LITENED 70-40 G1.REZ.31-1.1x30.R</t>
  </si>
  <si>
    <t>Клапан обратный RVK, RVK-560</t>
  </si>
  <si>
    <t>Осевой вентилятор подпора VOC 56-5.5x30</t>
  </si>
  <si>
    <t>Клапан канальный противопожарный с цилиндрическим корпусом Сигмавент 125, Cигмавент-60-НО-125,000000-BM-(220)-Мс-Кк</t>
  </si>
  <si>
    <t>Приточно-вытяжная установка П0.10/В0.10, KVR 100/1 + KVR 100/1</t>
  </si>
  <si>
    <t>Переход круглого сечения из оцинкованной стали ⌀200-⌀160, b=0.5, класс герметичности A</t>
  </si>
  <si>
    <t>Приточно-вытяжная установка П0.8/В0.8, KVR 200/1 + KVR 200/1</t>
  </si>
  <si>
    <t>Отвод круглого воздуховода из оцинкованной стали 9.56° ⌀125, b=0.5, класс герметичности A</t>
  </si>
  <si>
    <t>Переход круглого сечения из оцинкованной стали ⌀160-⌀125, b=0.8, класс герметичности B</t>
  </si>
  <si>
    <t>Приточно-вытяжная установка П0.9/В0.9, KVR 160/1 + KVR 160/1</t>
  </si>
  <si>
    <t>Отвод круглого воздуховода из оцинкованной стали 45° ⌀100, b=0.5, класс герметичности B</t>
  </si>
  <si>
    <t>Пластиковый диффузор вытяжной Ф125</t>
  </si>
  <si>
    <t>Пластиковый диффузор приточный</t>
  </si>
  <si>
    <t>Отвод круглого воздуховода из оцинкованной стали 9° ⌀100, b=0.5, класс герметичности A</t>
  </si>
  <si>
    <t>Воздуховод из тонколистовой оцинкованной стали, Ø⌀125, b=0.5, класс герметичности A</t>
  </si>
  <si>
    <t>Отвод круглого воздуховода из оцинкованной стали 89.26° ⌀125, b=0.8, класс герметичности B</t>
  </si>
  <si>
    <t>Воздуховод из тонколистовой оцинкованной стали, Ø⌀150, b=0.5, класс герметичности A</t>
  </si>
  <si>
    <t>Воздуховод из тонколистовой оцинкованной стали, Ø⌀150, b=0.8, класс герметичности B</t>
  </si>
  <si>
    <t>Врезка круглая из оцинкованной стали ⌀100-⌀100, b=0.8, класс герметичности B</t>
  </si>
  <si>
    <t>Врезка круглая из оцинкованной стали ⌀100-⌀150, b=0.5, класс герметичности A</t>
  </si>
  <si>
    <t>Отвод круглого воздуховода из оцинкованной стали 90° ⌀150, b=0.5, класс герметичности A</t>
  </si>
  <si>
    <t>Отвод круглого воздуховода из оцинкованной стали 90° ⌀150, b=0.8, класс герметичности B</t>
  </si>
  <si>
    <t>Отвод круглого воздуховода из оцинкованной стали 90° ⌀160</t>
  </si>
  <si>
    <t>Переход круглого сечения из оцинкованной стали ⌀125-⌀100, b=0.8, класс герметичности B</t>
  </si>
  <si>
    <t>Переход круглого сечения из оцинкованной стали ⌀150-⌀125, b=0.5, класс герметичности A</t>
  </si>
  <si>
    <t>Переход круглого сечения из оцинкованной стали ⌀160-⌀150, b=0.8, класс герметичности B</t>
  </si>
  <si>
    <t>Воздуховод из тонколистовой оцинкованной стали150x150, b=0.5, класс герметичности A</t>
  </si>
  <si>
    <t>Воздуховод из тонколистовой оцинкованной стали700x400, b=0.9, класс герметичности B</t>
  </si>
  <si>
    <t>Воздуховод из тонколистовой оцинкованной стали1300x350, b=0.9, класс герметичности B</t>
  </si>
  <si>
    <t>Воздуховод из тонколистовой оцинкованной стали1300x450, b=0.9, класс герметичности B</t>
  </si>
  <si>
    <t>Воздуховод из тонколистовой оцинкованной стали 700x400, b=0.7, класс герметичности A</t>
  </si>
  <si>
    <t>Врезка прямоугольная из оцинкованной стали 350x1300-450x1300, b=0.9, класс герметичности B</t>
  </si>
  <si>
    <t>Врезка прямоугольная из оцинкованной стали 700x400-700x400, b=0.9, класс герметичности B</t>
  </si>
  <si>
    <t>Врезка прямоугольная из оцинкованной стали 1300x450-1300x450, b=0.9, класс герметичности B</t>
  </si>
  <si>
    <t>Заглушка прямоугольная из оцинкованной стали 450x1300, b=0.9, класс герметичности B</t>
  </si>
  <si>
    <t>Заглушка прямоугольная из оцинкованной стали 1300x450, b=0.9, класс герметичности B</t>
  </si>
  <si>
    <t>Отвод прямоугольного воздуховода из оцинкованной стали 90° 450x1300, b=0.9,  класс герметичности B</t>
  </si>
  <si>
    <t>Переход воздуховода с круглого на прямоугольное сечение из оцинкованной стали 1300x450-⌀560, b=0.9, класс герметичности B</t>
  </si>
  <si>
    <t>Клапан канальный противопожарный Сигмавент 150х150, Cигмавент-60-НО-150,000000х150,000000х
-SVF-(220)-Кк</t>
  </si>
  <si>
    <t>Клапан канальный противопожарный Сигмавент 700х400, Cигмавент-60-НО-700,000000х400,000000 х-BM-(220)-Мс-Кк</t>
  </si>
  <si>
    <t>Клапан стеновой противопожарный Сигмавент СЛ150 1300х350, Cигмавент-120-НЗ-1300,000000х350,00000 0х(СЛ)-x150-SVE-(220)</t>
  </si>
  <si>
    <t>Тепло-огнезащита на основе базальтового рулонного материала, кашированного алюминиевой фольгой, и клеевого состава, EI150, b=50 мм в защитном кожухе из оцинкованной стали, PRO-VENT 50 мм (EI150)</t>
  </si>
  <si>
    <t>Вентиляционная решетка, АМР-К 150х150</t>
  </si>
  <si>
    <t>Решетка Рсп 1300х350</t>
  </si>
  <si>
    <t>Система П2/ДП3.2</t>
  </si>
  <si>
    <t>Клапан канальный противопожарный Сигмавент 150х150, Cигмавент-60-НО-150,000000х150,000000х-BM-(220)-Кк</t>
  </si>
  <si>
    <t>Система ПЕ</t>
  </si>
  <si>
    <t>Общеобменная  вентиляция</t>
  </si>
  <si>
    <t>Установка решеток</t>
  </si>
  <si>
    <t>1.13</t>
  </si>
  <si>
    <t>1.13.1</t>
  </si>
  <si>
    <t>1.13.2</t>
  </si>
  <si>
    <t>1.13.3</t>
  </si>
  <si>
    <t xml:space="preserve">Итого </t>
  </si>
  <si>
    <t xml:space="preserve">Монтаж Вентилятора </t>
  </si>
  <si>
    <t>9.10</t>
  </si>
  <si>
    <t>9.10.1</t>
  </si>
  <si>
    <t>9.10.2</t>
  </si>
  <si>
    <t>0.1.4.4.3.2.3.2</t>
  </si>
  <si>
    <t>Воздуховод из тонколистовой оцинкованной стали1100x350, b=0.9, класс герметичности B</t>
  </si>
  <si>
    <t>Клапан стеновой противопожарный Сигмавент СЛ150 1100х350, Cигмавент-120-НЗ-1100,000000х350,00000 0х(СЛ)-x150-SVE-(220)</t>
  </si>
  <si>
    <t>Решетка Рсп 1100х350, Рсп-1100х350</t>
  </si>
  <si>
    <t>Клапан стеновой противопожарный Сигмавент СЛ150 300х200</t>
  </si>
  <si>
    <t>0.1.4.4.3.1.3</t>
  </si>
  <si>
    <t>0.1.4.4.3.2.3</t>
  </si>
  <si>
    <t>0.1.4.4.3.1.3.2.1</t>
  </si>
  <si>
    <t>0.1.4.4.3.2.1.3</t>
  </si>
  <si>
    <t>0.1.4.4.3.1.3.2.2</t>
  </si>
  <si>
    <t>0.1.4.4.3.2.2.2</t>
  </si>
  <si>
    <t>26.1.1</t>
  </si>
  <si>
    <t>26.1.4</t>
  </si>
  <si>
    <t>26.1.2</t>
  </si>
  <si>
    <t>26.1.3</t>
  </si>
  <si>
    <t>26.1.5</t>
  </si>
  <si>
    <t>26.2.1</t>
  </si>
  <si>
    <t>26.3.1</t>
  </si>
  <si>
    <t>27.1.1</t>
  </si>
  <si>
    <t>27.1.2</t>
  </si>
  <si>
    <t>27.1.3</t>
  </si>
  <si>
    <t>27.1.4</t>
  </si>
  <si>
    <t>27.1.5</t>
  </si>
  <si>
    <t>27.2.1</t>
  </si>
  <si>
    <t>27.3.1</t>
  </si>
  <si>
    <t>28.1.1</t>
  </si>
  <si>
    <t>28.1.2</t>
  </si>
  <si>
    <t>28.1.3</t>
  </si>
  <si>
    <t>28.1.4</t>
  </si>
  <si>
    <t>28.1.5</t>
  </si>
  <si>
    <t>28.2.1</t>
  </si>
  <si>
    <t>28.3.1</t>
  </si>
  <si>
    <t>29.1.1</t>
  </si>
  <si>
    <t>29.1.2</t>
  </si>
  <si>
    <t>29.1.3</t>
  </si>
  <si>
    <t>29.1.4</t>
  </si>
  <si>
    <t>29.1.5</t>
  </si>
  <si>
    <t>29.2.1</t>
  </si>
  <si>
    <t>29.3.1</t>
  </si>
  <si>
    <t>30.1.1</t>
  </si>
  <si>
    <t>30.1.4</t>
  </si>
  <si>
    <t>30.1.2</t>
  </si>
  <si>
    <t>30.1.3</t>
  </si>
  <si>
    <t>30.1.5</t>
  </si>
  <si>
    <t>30.2.1</t>
  </si>
  <si>
    <t>30.31</t>
  </si>
  <si>
    <t>31.1.1</t>
  </si>
  <si>
    <t>31.1.2</t>
  </si>
  <si>
    <t>31.1.3</t>
  </si>
  <si>
    <t>31.1.4</t>
  </si>
  <si>
    <t>31.1.5</t>
  </si>
  <si>
    <t>31.2.1</t>
  </si>
  <si>
    <t>31.3.1</t>
  </si>
  <si>
    <t>32.1</t>
  </si>
  <si>
    <t>32.1.1</t>
  </si>
  <si>
    <t>32.1.2</t>
  </si>
  <si>
    <t>32.1.3</t>
  </si>
  <si>
    <t>32.1.4</t>
  </si>
  <si>
    <t>32.2</t>
  </si>
  <si>
    <t>32.2.1</t>
  </si>
  <si>
    <t>32.2.2</t>
  </si>
  <si>
    <t>32.2.3</t>
  </si>
  <si>
    <t>32.3</t>
  </si>
  <si>
    <t>32.3.1</t>
  </si>
  <si>
    <t>32.4</t>
  </si>
  <si>
    <t>32.4.1</t>
  </si>
  <si>
    <t>32.4.2</t>
  </si>
  <si>
    <t>33.1</t>
  </si>
  <si>
    <t>33.1.1</t>
  </si>
  <si>
    <t>33.1.2</t>
  </si>
  <si>
    <t>33.1.3</t>
  </si>
  <si>
    <t>33.1.4</t>
  </si>
  <si>
    <t>33.1.5</t>
  </si>
  <si>
    <t>33.2</t>
  </si>
  <si>
    <t>33.2.1</t>
  </si>
  <si>
    <t>33.2.2</t>
  </si>
  <si>
    <t>33.2.3</t>
  </si>
  <si>
    <t>33.3</t>
  </si>
  <si>
    <t>33.4</t>
  </si>
  <si>
    <t>33.4.1</t>
  </si>
  <si>
    <t>33.4.2</t>
  </si>
  <si>
    <t>33.5</t>
  </si>
  <si>
    <t>33.5.1</t>
  </si>
  <si>
    <t>34.1</t>
  </si>
  <si>
    <t>34.1.1</t>
  </si>
  <si>
    <t>34.1.2</t>
  </si>
  <si>
    <t>34.1.3</t>
  </si>
  <si>
    <t>34.1.4</t>
  </si>
  <si>
    <t>34.2</t>
  </si>
  <si>
    <t>34.2.1</t>
  </si>
  <si>
    <t>34.3</t>
  </si>
  <si>
    <t>34.3.1</t>
  </si>
  <si>
    <t>35.1</t>
  </si>
  <si>
    <t>35.1.1</t>
  </si>
  <si>
    <t>35.3</t>
  </si>
  <si>
    <t>35.1.2</t>
  </si>
  <si>
    <t>35.1.3</t>
  </si>
  <si>
    <t>35.1.4</t>
  </si>
  <si>
    <t>35.1.5</t>
  </si>
  <si>
    <t>35.1.6</t>
  </si>
  <si>
    <t>35.2</t>
  </si>
  <si>
    <t>35.2.1</t>
  </si>
  <si>
    <t>35.3.1</t>
  </si>
  <si>
    <t>36.1</t>
  </si>
  <si>
    <t>36.1.1</t>
  </si>
  <si>
    <t>36.1.2</t>
  </si>
  <si>
    <t>36.1.3</t>
  </si>
  <si>
    <t>36.1.4</t>
  </si>
  <si>
    <t>36.1.5</t>
  </si>
  <si>
    <t>36.1.6</t>
  </si>
  <si>
    <t>36.1.7</t>
  </si>
  <si>
    <t>36.1.8</t>
  </si>
  <si>
    <t>36.1.9</t>
  </si>
  <si>
    <t>36.1.10</t>
  </si>
  <si>
    <t>36.2</t>
  </si>
  <si>
    <t>36.2.1</t>
  </si>
  <si>
    <t>36.3</t>
  </si>
  <si>
    <t>36.3.1</t>
  </si>
  <si>
    <t>36.4</t>
  </si>
  <si>
    <t>36.4.1</t>
  </si>
  <si>
    <t>36.4.2</t>
  </si>
  <si>
    <t>36.5</t>
  </si>
  <si>
    <t>36.5.1</t>
  </si>
  <si>
    <t>36.6</t>
  </si>
  <si>
    <t>36.6.1</t>
  </si>
  <si>
    <t>36.6.2</t>
  </si>
  <si>
    <t>37.1</t>
  </si>
  <si>
    <t>37.1.1</t>
  </si>
  <si>
    <t>37.1.2</t>
  </si>
  <si>
    <t>37.1.3</t>
  </si>
  <si>
    <t>37.1.4</t>
  </si>
  <si>
    <t>37.1.5</t>
  </si>
  <si>
    <t>37.1.6</t>
  </si>
  <si>
    <t>37.1.7</t>
  </si>
  <si>
    <t>37.1.8</t>
  </si>
  <si>
    <t>37.1.9</t>
  </si>
  <si>
    <t>37.2</t>
  </si>
  <si>
    <t>37.2.1</t>
  </si>
  <si>
    <t>37.2.2</t>
  </si>
  <si>
    <t>37.2.3</t>
  </si>
  <si>
    <t>37.3</t>
  </si>
  <si>
    <t>37.3.1</t>
  </si>
  <si>
    <t>37.3.2</t>
  </si>
  <si>
    <t>37.4</t>
  </si>
  <si>
    <t>37.4.1</t>
  </si>
  <si>
    <t>37.5</t>
  </si>
  <si>
    <t>37.5.1</t>
  </si>
  <si>
    <t>38.1</t>
  </si>
  <si>
    <t>38.1.1</t>
  </si>
  <si>
    <t>38.1.2</t>
  </si>
  <si>
    <t>38.1.3</t>
  </si>
  <si>
    <t>38.1.4</t>
  </si>
  <si>
    <t>38.1.5</t>
  </si>
  <si>
    <t>38.1.6</t>
  </si>
  <si>
    <t>38.1.7</t>
  </si>
  <si>
    <t>38.1.8</t>
  </si>
  <si>
    <t>38.1.9</t>
  </si>
  <si>
    <t>38.1.10</t>
  </si>
  <si>
    <t>38.1.11</t>
  </si>
  <si>
    <t>38.1.12</t>
  </si>
  <si>
    <t>38.1.13</t>
  </si>
  <si>
    <t>38.1.14</t>
  </si>
  <si>
    <t>38.1.15</t>
  </si>
  <si>
    <t>38.1.16</t>
  </si>
  <si>
    <t>38.1.17</t>
  </si>
  <si>
    <t>38.1.18</t>
  </si>
  <si>
    <t>38.1.19</t>
  </si>
  <si>
    <t>38.1.20</t>
  </si>
  <si>
    <t>38.1.21</t>
  </si>
  <si>
    <t>38.2</t>
  </si>
  <si>
    <t>38.2.1</t>
  </si>
  <si>
    <t>38.3</t>
  </si>
  <si>
    <t>38.3.1</t>
  </si>
  <si>
    <t>38.4</t>
  </si>
  <si>
    <t>38.4.1</t>
  </si>
  <si>
    <t>38.5</t>
  </si>
  <si>
    <t>38.5.1</t>
  </si>
  <si>
    <t>39.1</t>
  </si>
  <si>
    <t>39.1.1</t>
  </si>
  <si>
    <t>39.1.2</t>
  </si>
  <si>
    <t>39.1.3</t>
  </si>
  <si>
    <t>39.1.4</t>
  </si>
  <si>
    <t>39.1.5</t>
  </si>
  <si>
    <t>39.1.6</t>
  </si>
  <si>
    <t>39.1.7</t>
  </si>
  <si>
    <t>39.1.8</t>
  </si>
  <si>
    <t>39.1.9</t>
  </si>
  <si>
    <t>39.1.10</t>
  </si>
  <si>
    <t>39.1.11</t>
  </si>
  <si>
    <t>39.1.12</t>
  </si>
  <si>
    <t>39.1.13</t>
  </si>
  <si>
    <t>39.1.14</t>
  </si>
  <si>
    <t>39.1.15</t>
  </si>
  <si>
    <t>39.1.16</t>
  </si>
  <si>
    <t>39.2</t>
  </si>
  <si>
    <t>39.2.1</t>
  </si>
  <si>
    <t>39.2.2</t>
  </si>
  <si>
    <t>39.3</t>
  </si>
  <si>
    <t>39.3.1</t>
  </si>
  <si>
    <t>39.4</t>
  </si>
  <si>
    <t>39.4.1</t>
  </si>
  <si>
    <t>39.5</t>
  </si>
  <si>
    <t>39.5.1</t>
  </si>
  <si>
    <t>39.6</t>
  </si>
  <si>
    <t>39.6.1</t>
  </si>
  <si>
    <t>40.1</t>
  </si>
  <si>
    <t>40.1.1</t>
  </si>
  <si>
    <t>40.1.2</t>
  </si>
  <si>
    <t>40.1.3</t>
  </si>
  <si>
    <t>40.1.4</t>
  </si>
  <si>
    <t>40.1.5</t>
  </si>
  <si>
    <t>40.1.6</t>
  </si>
  <si>
    <t>40.2</t>
  </si>
  <si>
    <t>40.2.1</t>
  </si>
  <si>
    <t>40.2.2</t>
  </si>
  <si>
    <t>40.2.3</t>
  </si>
  <si>
    <t>40.2.4</t>
  </si>
  <si>
    <t>40.3</t>
  </si>
  <si>
    <t>40.3.1</t>
  </si>
  <si>
    <t>40.4</t>
  </si>
  <si>
    <t>40.4.1</t>
  </si>
  <si>
    <t>40.5</t>
  </si>
  <si>
    <t>40.5.1</t>
  </si>
  <si>
    <t>40.6</t>
  </si>
  <si>
    <t>40.6.1</t>
  </si>
  <si>
    <t>40.6.2</t>
  </si>
  <si>
    <t>0.1.4.4.3.1.3.3.1</t>
  </si>
  <si>
    <t>41.1</t>
  </si>
  <si>
    <t>41.1.1</t>
  </si>
  <si>
    <t>41.1.2</t>
  </si>
  <si>
    <t>41.1.3</t>
  </si>
  <si>
    <t>41.1.4</t>
  </si>
  <si>
    <t>41.1.5</t>
  </si>
  <si>
    <t>41.2</t>
  </si>
  <si>
    <t>41.2.1</t>
  </si>
  <si>
    <t>Противодымная вентиляция</t>
  </si>
  <si>
    <t>42.1</t>
  </si>
  <si>
    <t>42.1.1</t>
  </si>
  <si>
    <t>42.1.2</t>
  </si>
  <si>
    <t>42.1.3</t>
  </si>
  <si>
    <t>42.1.4</t>
  </si>
  <si>
    <t>42.1.5</t>
  </si>
  <si>
    <t>42.1.6</t>
  </si>
  <si>
    <t>42.1.7</t>
  </si>
  <si>
    <t>42.1.8</t>
  </si>
  <si>
    <t>42.1.9</t>
  </si>
  <si>
    <t>42.1.10</t>
  </si>
  <si>
    <t>42.1.11</t>
  </si>
  <si>
    <t>42.1.12</t>
  </si>
  <si>
    <t>42.1.13</t>
  </si>
  <si>
    <t>42.1.14</t>
  </si>
  <si>
    <t>42.1.15</t>
  </si>
  <si>
    <t>42.2</t>
  </si>
  <si>
    <t>42.2.1</t>
  </si>
  <si>
    <t>42.2.2</t>
  </si>
  <si>
    <t>42.3</t>
  </si>
  <si>
    <t>42.3.1</t>
  </si>
  <si>
    <t>42.4</t>
  </si>
  <si>
    <t>42.4.1</t>
  </si>
  <si>
    <t>42.5.1</t>
  </si>
  <si>
    <t>42.5</t>
  </si>
  <si>
    <t>43.1</t>
  </si>
  <si>
    <t>43.1.1</t>
  </si>
  <si>
    <t>43.1.2</t>
  </si>
  <si>
    <t>43.1.3</t>
  </si>
  <si>
    <t>43.1.4</t>
  </si>
  <si>
    <t>43.1.5</t>
  </si>
  <si>
    <t>43.2</t>
  </si>
  <si>
    <t>43.2.1</t>
  </si>
  <si>
    <t>44.1</t>
  </si>
  <si>
    <t>44.1.1</t>
  </si>
  <si>
    <t>44.1.2</t>
  </si>
  <si>
    <t>44.1.3</t>
  </si>
  <si>
    <t>44.1.4</t>
  </si>
  <si>
    <t>44.1.5</t>
  </si>
  <si>
    <t>44.1.6</t>
  </si>
  <si>
    <t>44.1.7</t>
  </si>
  <si>
    <t>44.1.8</t>
  </si>
  <si>
    <t>44.1.9</t>
  </si>
  <si>
    <t>44.1.10</t>
  </si>
  <si>
    <t>44.2</t>
  </si>
  <si>
    <t>44.2.1</t>
  </si>
  <si>
    <t>44.2.2</t>
  </si>
  <si>
    <t>44.3</t>
  </si>
  <si>
    <t>44.3.1</t>
  </si>
  <si>
    <t>44.4</t>
  </si>
  <si>
    <t>44.4.1</t>
  </si>
  <si>
    <t>44.5</t>
  </si>
  <si>
    <t>44.5.1</t>
  </si>
  <si>
    <t>44.6</t>
  </si>
  <si>
    <t>44.6.1</t>
  </si>
  <si>
    <t>45.1</t>
  </si>
  <si>
    <t>45.1.1</t>
  </si>
  <si>
    <t>45.1.2</t>
  </si>
  <si>
    <t>45.1.3</t>
  </si>
  <si>
    <t>45.1.4</t>
  </si>
  <si>
    <t>45.1.5</t>
  </si>
  <si>
    <t>45.2</t>
  </si>
  <si>
    <t>45.2.1</t>
  </si>
  <si>
    <t>46.1</t>
  </si>
  <si>
    <t>46.1.1</t>
  </si>
  <si>
    <t>46.1.2</t>
  </si>
  <si>
    <t>46.1.3</t>
  </si>
  <si>
    <t>46.1.4</t>
  </si>
  <si>
    <t>46.1.5</t>
  </si>
  <si>
    <t>46.1.6</t>
  </si>
  <si>
    <t>46.1.7</t>
  </si>
  <si>
    <t>46.1.8</t>
  </si>
  <si>
    <t>46.1.9</t>
  </si>
  <si>
    <t>46.1.10</t>
  </si>
  <si>
    <t>46.1.11</t>
  </si>
  <si>
    <t>46.1.12</t>
  </si>
  <si>
    <t>46.1.13</t>
  </si>
  <si>
    <t>46.1.14</t>
  </si>
  <si>
    <t>46.1.15</t>
  </si>
  <si>
    <t>46.1.16</t>
  </si>
  <si>
    <t>46.2</t>
  </si>
  <si>
    <t>46.2.1</t>
  </si>
  <si>
    <t>46.2.2</t>
  </si>
  <si>
    <t>46.3</t>
  </si>
  <si>
    <t>46.3.1</t>
  </si>
  <si>
    <t>46.4</t>
  </si>
  <si>
    <t>46.4.1</t>
  </si>
  <si>
    <t>46.5</t>
  </si>
  <si>
    <t>46.5.1</t>
  </si>
  <si>
    <t>46.6</t>
  </si>
  <si>
    <t>46.6.1</t>
  </si>
  <si>
    <t>47.1</t>
  </si>
  <si>
    <t>47.1.1</t>
  </si>
  <si>
    <t>47.2</t>
  </si>
  <si>
    <t>47.2.1</t>
  </si>
  <si>
    <t>47.3</t>
  </si>
  <si>
    <t>47.3.1</t>
  </si>
  <si>
    <t>47.4</t>
  </si>
  <si>
    <t>47.4.1</t>
  </si>
  <si>
    <t>47.5</t>
  </si>
  <si>
    <t>47.5.1</t>
  </si>
  <si>
    <t>48.1</t>
  </si>
  <si>
    <t>48.1.1</t>
  </si>
  <si>
    <t>48.1.2</t>
  </si>
  <si>
    <t>48.1.3</t>
  </si>
  <si>
    <t>48.1.4</t>
  </si>
  <si>
    <t>48.1.5</t>
  </si>
  <si>
    <t>48.1.6</t>
  </si>
  <si>
    <t>48.1.7</t>
  </si>
  <si>
    <t>48.1.8</t>
  </si>
  <si>
    <t>48.1.9</t>
  </si>
  <si>
    <t>48.1.10</t>
  </si>
  <si>
    <t>48.1.11</t>
  </si>
  <si>
    <t>48.1.12</t>
  </si>
  <si>
    <t>48.1.13</t>
  </si>
  <si>
    <t>48.1.14</t>
  </si>
  <si>
    <t>48.1.15</t>
  </si>
  <si>
    <t>48.1.16</t>
  </si>
  <si>
    <t>48.1.17</t>
  </si>
  <si>
    <t>48.1.18</t>
  </si>
  <si>
    <t>48.1.19</t>
  </si>
  <si>
    <t>48.1.20</t>
  </si>
  <si>
    <t>48.1.21</t>
  </si>
  <si>
    <t>48.1.22</t>
  </si>
  <si>
    <t>48.1.23</t>
  </si>
  <si>
    <t>48.1.24</t>
  </si>
  <si>
    <t>48.1.25</t>
  </si>
  <si>
    <t>48.2</t>
  </si>
  <si>
    <t>48.2.1</t>
  </si>
  <si>
    <t>48.3</t>
  </si>
  <si>
    <t>48.3.1</t>
  </si>
  <si>
    <t>48.3.2</t>
  </si>
  <si>
    <t>48.4</t>
  </si>
  <si>
    <t>48.4.1</t>
  </si>
  <si>
    <t>48.5</t>
  </si>
  <si>
    <t>48.5.1</t>
  </si>
  <si>
    <t>49.1</t>
  </si>
  <si>
    <t>49.1.1</t>
  </si>
  <si>
    <t>49.2</t>
  </si>
  <si>
    <t>49.2.1</t>
  </si>
  <si>
    <t>49.3</t>
  </si>
  <si>
    <t>49.3.1</t>
  </si>
  <si>
    <t>49.4</t>
  </si>
  <si>
    <t>49.4.1</t>
  </si>
  <si>
    <t>49.5</t>
  </si>
  <si>
    <t>49.5.1</t>
  </si>
  <si>
    <t>50.1</t>
  </si>
  <si>
    <t>50.1.1</t>
  </si>
  <si>
    <t>50.1.2</t>
  </si>
  <si>
    <t>50.1.3</t>
  </si>
  <si>
    <t>50.1.4</t>
  </si>
  <si>
    <t>50.1.5</t>
  </si>
  <si>
    <t>50.1.6</t>
  </si>
  <si>
    <t>50.1.7</t>
  </si>
  <si>
    <t>50.1.8</t>
  </si>
  <si>
    <t>50.2</t>
  </si>
  <si>
    <t>50.2.1</t>
  </si>
  <si>
    <t>50.3</t>
  </si>
  <si>
    <t>50.3.1</t>
  </si>
  <si>
    <t>50.4</t>
  </si>
  <si>
    <t>50.4.1</t>
  </si>
  <si>
    <t>50.4.2</t>
  </si>
  <si>
    <t>50.5</t>
  </si>
  <si>
    <t>50.5.1</t>
  </si>
  <si>
    <t>50.6</t>
  </si>
  <si>
    <t>50.6.1</t>
  </si>
  <si>
    <t>51.1</t>
  </si>
  <si>
    <t>51.1.1</t>
  </si>
  <si>
    <t>51.2</t>
  </si>
  <si>
    <t>51.2.1</t>
  </si>
  <si>
    <t>52.2</t>
  </si>
  <si>
    <t>56.2</t>
  </si>
  <si>
    <t>54.2</t>
  </si>
  <si>
    <t>53.2</t>
  </si>
  <si>
    <t>57.2</t>
  </si>
  <si>
    <t>59.2</t>
  </si>
  <si>
    <t>55.2</t>
  </si>
  <si>
    <t>51.3</t>
  </si>
  <si>
    <t>51.3.1</t>
  </si>
  <si>
    <t>51.4</t>
  </si>
  <si>
    <t>52.4</t>
  </si>
  <si>
    <t>51.4.1</t>
  </si>
  <si>
    <t>52.4.2</t>
  </si>
  <si>
    <t>51.5</t>
  </si>
  <si>
    <t>51.5.1</t>
  </si>
  <si>
    <t>52.1</t>
  </si>
  <si>
    <t>52.1.1</t>
  </si>
  <si>
    <t>52.1.2</t>
  </si>
  <si>
    <t>52.1.3</t>
  </si>
  <si>
    <t>52.1.4</t>
  </si>
  <si>
    <t>52.1.6</t>
  </si>
  <si>
    <t>52.1.7</t>
  </si>
  <si>
    <t>52.1.8</t>
  </si>
  <si>
    <t>52.1.9</t>
  </si>
  <si>
    <t>52.1.10</t>
  </si>
  <si>
    <t>52.1.11</t>
  </si>
  <si>
    <t>52.1.12</t>
  </si>
  <si>
    <t>52.1.13</t>
  </si>
  <si>
    <t>52.1.14</t>
  </si>
  <si>
    <t>52.1.15</t>
  </si>
  <si>
    <t>52.1.16</t>
  </si>
  <si>
    <t>52.1.17</t>
  </si>
  <si>
    <t>52.2.1</t>
  </si>
  <si>
    <t>52.3.1</t>
  </si>
  <si>
    <t>52.4.1</t>
  </si>
  <si>
    <t>52.5</t>
  </si>
  <si>
    <t>52.5.1</t>
  </si>
  <si>
    <t>52.6</t>
  </si>
  <si>
    <t>52.6.1</t>
  </si>
  <si>
    <t>53.1</t>
  </si>
  <si>
    <t>53.1.1</t>
  </si>
  <si>
    <t>53.1.2</t>
  </si>
  <si>
    <t>53.1.3</t>
  </si>
  <si>
    <t>53.1.4</t>
  </si>
  <si>
    <t>53.1.5</t>
  </si>
  <si>
    <t>53.1.6</t>
  </si>
  <si>
    <t>53.1.7</t>
  </si>
  <si>
    <t>53.1.8</t>
  </si>
  <si>
    <t>53.1.9</t>
  </si>
  <si>
    <t>53.1.10</t>
  </si>
  <si>
    <t>53.1.11</t>
  </si>
  <si>
    <t>53.1.12</t>
  </si>
  <si>
    <t>53.2.1</t>
  </si>
  <si>
    <t>53.3</t>
  </si>
  <si>
    <t>53.3.1</t>
  </si>
  <si>
    <t>53.4</t>
  </si>
  <si>
    <t>53.4.1</t>
  </si>
  <si>
    <t>53.5</t>
  </si>
  <si>
    <t>53.5.1</t>
  </si>
  <si>
    <t>53.5.2</t>
  </si>
  <si>
    <t>53.6</t>
  </si>
  <si>
    <t>53.6.1</t>
  </si>
  <si>
    <t>53.7</t>
  </si>
  <si>
    <t>53.7.1</t>
  </si>
  <si>
    <t>54.1</t>
  </si>
  <si>
    <t>54.1.1</t>
  </si>
  <si>
    <t>54.1.2</t>
  </si>
  <si>
    <t>54.1.3</t>
  </si>
  <si>
    <t>54.1.4</t>
  </si>
  <si>
    <t>54.1.5</t>
  </si>
  <si>
    <t>54.1.6</t>
  </si>
  <si>
    <t>54.1.7</t>
  </si>
  <si>
    <t>54.1.8</t>
  </si>
  <si>
    <t>54.1.9</t>
  </si>
  <si>
    <t>54.1.10</t>
  </si>
  <si>
    <t>54.1.11</t>
  </si>
  <si>
    <t>54.1.12</t>
  </si>
  <si>
    <t>54.1.13</t>
  </si>
  <si>
    <t>54.1.14</t>
  </si>
  <si>
    <t>54.1.15</t>
  </si>
  <si>
    <t>54.1.16</t>
  </si>
  <si>
    <t>54.1.17</t>
  </si>
  <si>
    <t>54.1.18</t>
  </si>
  <si>
    <t>54.2.1</t>
  </si>
  <si>
    <t>54.3</t>
  </si>
  <si>
    <t>54.3.1</t>
  </si>
  <si>
    <t>54.4</t>
  </si>
  <si>
    <t>54.4.1</t>
  </si>
  <si>
    <t>54.4.2</t>
  </si>
  <si>
    <t>54.4.3</t>
  </si>
  <si>
    <t>54.5</t>
  </si>
  <si>
    <t>54.5.1</t>
  </si>
  <si>
    <t>54.6</t>
  </si>
  <si>
    <t>54.6.1</t>
  </si>
  <si>
    <t>55.1</t>
  </si>
  <si>
    <t>55.1.1</t>
  </si>
  <si>
    <t>55.1.2</t>
  </si>
  <si>
    <t>55.1.3</t>
  </si>
  <si>
    <t>55.1.4</t>
  </si>
  <si>
    <t>55.1.5</t>
  </si>
  <si>
    <t>55.1.6</t>
  </si>
  <si>
    <t>55.1.7</t>
  </si>
  <si>
    <t>55.1.8</t>
  </si>
  <si>
    <t>55.1.9</t>
  </si>
  <si>
    <t>55.1.10</t>
  </si>
  <si>
    <t>55.1.11</t>
  </si>
  <si>
    <t>55.1.12</t>
  </si>
  <si>
    <t>55.1.13</t>
  </si>
  <si>
    <t>55.1.14</t>
  </si>
  <si>
    <t>55.1.15</t>
  </si>
  <si>
    <t>55.1.16</t>
  </si>
  <si>
    <t>55.1.17</t>
  </si>
  <si>
    <t>55.1.18</t>
  </si>
  <si>
    <t>55.1.19</t>
  </si>
  <si>
    <t>55.1.20</t>
  </si>
  <si>
    <t>55.2.1</t>
  </si>
  <si>
    <t>55.3</t>
  </si>
  <si>
    <t>55.3.1</t>
  </si>
  <si>
    <t>55.4</t>
  </si>
  <si>
    <t>55.4.1</t>
  </si>
  <si>
    <t>55.6</t>
  </si>
  <si>
    <t>55.6.1</t>
  </si>
  <si>
    <t>55.7</t>
  </si>
  <si>
    <t>55.7.1</t>
  </si>
  <si>
    <t>55.7.2</t>
  </si>
  <si>
    <t>55.8</t>
  </si>
  <si>
    <t>55.8.1</t>
  </si>
  <si>
    <t>55.9</t>
  </si>
  <si>
    <t>55.9.1</t>
  </si>
  <si>
    <t>56.1</t>
  </si>
  <si>
    <t>56.1.1</t>
  </si>
  <si>
    <t>56.1.2</t>
  </si>
  <si>
    <t>56.1.3</t>
  </si>
  <si>
    <t>56.1.4</t>
  </si>
  <si>
    <t>56.1.5</t>
  </si>
  <si>
    <t>56.1.6</t>
  </si>
  <si>
    <t>56.1.7</t>
  </si>
  <si>
    <t>56.1.8</t>
  </si>
  <si>
    <t>56.1.9</t>
  </si>
  <si>
    <t>56.1.10</t>
  </si>
  <si>
    <t>56.1.11</t>
  </si>
  <si>
    <t>56.1.12</t>
  </si>
  <si>
    <t>56.1.13</t>
  </si>
  <si>
    <t>56.1.14</t>
  </si>
  <si>
    <t>56.1.15</t>
  </si>
  <si>
    <t>56.1.16</t>
  </si>
  <si>
    <t>56.1.17</t>
  </si>
  <si>
    <t>56.1.18</t>
  </si>
  <si>
    <t>56.1.19</t>
  </si>
  <si>
    <t>56.1.20</t>
  </si>
  <si>
    <t>56.1.21</t>
  </si>
  <si>
    <t>56.1.22</t>
  </si>
  <si>
    <t>56.1.23</t>
  </si>
  <si>
    <t>56.1.24</t>
  </si>
  <si>
    <t>56.1.25</t>
  </si>
  <si>
    <t>56.1.26</t>
  </si>
  <si>
    <t>56.1.27</t>
  </si>
  <si>
    <t>56.1.28</t>
  </si>
  <si>
    <t>56.1.29</t>
  </si>
  <si>
    <t>56.1.30</t>
  </si>
  <si>
    <t>56.1.31</t>
  </si>
  <si>
    <t>56.1.32</t>
  </si>
  <si>
    <t>56.1.33</t>
  </si>
  <si>
    <t>56.2.1</t>
  </si>
  <si>
    <t>56.2.2</t>
  </si>
  <si>
    <t>56.3</t>
  </si>
  <si>
    <t>56.3.1</t>
  </si>
  <si>
    <t>56.4</t>
  </si>
  <si>
    <t>56.4.1</t>
  </si>
  <si>
    <t>56.5</t>
  </si>
  <si>
    <t>56.5.1</t>
  </si>
  <si>
    <t>56.6</t>
  </si>
  <si>
    <t>56.6.1</t>
  </si>
  <si>
    <t>57.1</t>
  </si>
  <si>
    <t>57.1.1</t>
  </si>
  <si>
    <t>57.1.2</t>
  </si>
  <si>
    <t>57.1.3</t>
  </si>
  <si>
    <t>57.1.4</t>
  </si>
  <si>
    <t>57.1.5</t>
  </si>
  <si>
    <t>57.1.6</t>
  </si>
  <si>
    <t>57.2.1</t>
  </si>
  <si>
    <t>57.3</t>
  </si>
  <si>
    <t>57.3.1</t>
  </si>
  <si>
    <t>57.4</t>
  </si>
  <si>
    <t>57.4.1</t>
  </si>
  <si>
    <t>57.5</t>
  </si>
  <si>
    <t>57.5.1</t>
  </si>
  <si>
    <t>58.1</t>
  </si>
  <si>
    <t>58.1.1</t>
  </si>
  <si>
    <t>58.1.2</t>
  </si>
  <si>
    <t>58.1.3</t>
  </si>
  <si>
    <t>58.1.4</t>
  </si>
  <si>
    <t>58.1.5</t>
  </si>
  <si>
    <t>58.1.6</t>
  </si>
  <si>
    <t>58.1.7</t>
  </si>
  <si>
    <t>58.1.8</t>
  </si>
  <si>
    <t>58.1.9</t>
  </si>
  <si>
    <t>58.1.10</t>
  </si>
  <si>
    <t>58.1.11</t>
  </si>
  <si>
    <t>58.1.12</t>
  </si>
  <si>
    <t>58.1.13</t>
  </si>
  <si>
    <t>58.1.14</t>
  </si>
  <si>
    <t>58.1.15</t>
  </si>
  <si>
    <t>58.1.16</t>
  </si>
  <si>
    <t>58.1.17</t>
  </si>
  <si>
    <t>58.1.18</t>
  </si>
  <si>
    <t>58.1.19</t>
  </si>
  <si>
    <t>58.1.20</t>
  </si>
  <si>
    <t>58.2</t>
  </si>
  <si>
    <t>58.4</t>
  </si>
  <si>
    <t>58.2.1</t>
  </si>
  <si>
    <t>58.2.2</t>
  </si>
  <si>
    <t>58.3</t>
  </si>
  <si>
    <t>58.3.1</t>
  </si>
  <si>
    <t>58.4.1</t>
  </si>
  <si>
    <t>59.1</t>
  </si>
  <si>
    <t>59.1.1</t>
  </si>
  <si>
    <t>59.1.2</t>
  </si>
  <si>
    <t>59.1.3</t>
  </si>
  <si>
    <t>59.1.4</t>
  </si>
  <si>
    <t>59.1.5</t>
  </si>
  <si>
    <t>59.1.6</t>
  </si>
  <si>
    <t>59.1.7</t>
  </si>
  <si>
    <t>59.1.8</t>
  </si>
  <si>
    <t>59.1.9</t>
  </si>
  <si>
    <t>59.1.10</t>
  </si>
  <si>
    <t>59.1.11</t>
  </si>
  <si>
    <t>59.1.12</t>
  </si>
  <si>
    <t>59.1.13</t>
  </si>
  <si>
    <t>59.1.14</t>
  </si>
  <si>
    <t>59.1.15</t>
  </si>
  <si>
    <t>59.1.16</t>
  </si>
  <si>
    <t>59.1.17</t>
  </si>
  <si>
    <t>59.2.1</t>
  </si>
  <si>
    <t>59.2.2</t>
  </si>
  <si>
    <t>59.3</t>
  </si>
  <si>
    <t>59.3.1</t>
  </si>
  <si>
    <t>59.4</t>
  </si>
  <si>
    <t>59.4.1</t>
  </si>
  <si>
    <t>59.5</t>
  </si>
  <si>
    <t>59.5.1</t>
  </si>
  <si>
    <t>60.1</t>
  </si>
  <si>
    <t>60.1.1</t>
  </si>
  <si>
    <t>60.1.2</t>
  </si>
  <si>
    <t>60.1.3</t>
  </si>
  <si>
    <t>60.1.4</t>
  </si>
  <si>
    <t>60.1.5</t>
  </si>
  <si>
    <t>60.1.6</t>
  </si>
  <si>
    <t>60.1.7</t>
  </si>
  <si>
    <t>60.1.8</t>
  </si>
  <si>
    <t>60.1.9</t>
  </si>
  <si>
    <t>60.1.10</t>
  </si>
  <si>
    <t>60.1.11</t>
  </si>
  <si>
    <t>60.1.12</t>
  </si>
  <si>
    <t>60.1.13</t>
  </si>
  <si>
    <t>60.1.14</t>
  </si>
  <si>
    <t>60.1.15</t>
  </si>
  <si>
    <t>60.1.16</t>
  </si>
  <si>
    <t>60.1.17</t>
  </si>
  <si>
    <t>60.1.18</t>
  </si>
  <si>
    <t>60.1.19</t>
  </si>
  <si>
    <t>60.1.20</t>
  </si>
  <si>
    <t>60.1.21</t>
  </si>
  <si>
    <t>60.2</t>
  </si>
  <si>
    <t>60.2.1</t>
  </si>
  <si>
    <t>60.2.2</t>
  </si>
  <si>
    <t>60.3</t>
  </si>
  <si>
    <t>60.3.1</t>
  </si>
  <si>
    <t>60.4</t>
  </si>
  <si>
    <t>60.4.1</t>
  </si>
  <si>
    <t>60.5</t>
  </si>
  <si>
    <t>60.5.1</t>
  </si>
  <si>
    <t>61.1</t>
  </si>
  <si>
    <t>61.2</t>
  </si>
  <si>
    <t>61.3</t>
  </si>
  <si>
    <t>61.4</t>
  </si>
  <si>
    <t>61.5</t>
  </si>
  <si>
    <t>61.6</t>
  </si>
  <si>
    <t>61.7</t>
  </si>
  <si>
    <t>61.2.1</t>
  </si>
  <si>
    <t>61.3.1</t>
  </si>
  <si>
    <t>61.4.1</t>
  </si>
  <si>
    <t>61.5.1</t>
  </si>
  <si>
    <t>62.1</t>
  </si>
  <si>
    <t>62.1.1</t>
  </si>
  <si>
    <t>62.1.2</t>
  </si>
  <si>
    <t>62.1.3</t>
  </si>
  <si>
    <t>62.1.4</t>
  </si>
  <si>
    <t>62.1.5</t>
  </si>
  <si>
    <t>62.1.6</t>
  </si>
  <si>
    <t>62.2</t>
  </si>
  <si>
    <t>62.2.1</t>
  </si>
  <si>
    <t>62.2.2</t>
  </si>
  <si>
    <t>62.3</t>
  </si>
  <si>
    <t>62.3.1</t>
  </si>
  <si>
    <t>62.4</t>
  </si>
  <si>
    <t>62.4.1</t>
  </si>
  <si>
    <t>62.5</t>
  </si>
  <si>
    <t>62.5.1</t>
  </si>
  <si>
    <t>63.1</t>
  </si>
  <si>
    <t>63.1.1</t>
  </si>
  <si>
    <t>63.1.2</t>
  </si>
  <si>
    <t>63.1.3</t>
  </si>
  <si>
    <t>63.1.4</t>
  </si>
  <si>
    <t>63.1.5</t>
  </si>
  <si>
    <t>63.1.6</t>
  </si>
  <si>
    <t>63.1.7</t>
  </si>
  <si>
    <t>63.1.8</t>
  </si>
  <si>
    <t>63.1.9</t>
  </si>
  <si>
    <t>63.2</t>
  </si>
  <si>
    <t>63.2.1</t>
  </si>
  <si>
    <t>63.2.2</t>
  </si>
  <si>
    <t>63.3</t>
  </si>
  <si>
    <t>63.3.1</t>
  </si>
  <si>
    <t>63.4</t>
  </si>
  <si>
    <t>63.4.1</t>
  </si>
  <si>
    <t>63.5</t>
  </si>
  <si>
    <t>63.5.1</t>
  </si>
  <si>
    <t>64.1</t>
  </si>
  <si>
    <t>64.1.1</t>
  </si>
  <si>
    <t>64.1.2</t>
  </si>
  <si>
    <t>64.1.3</t>
  </si>
  <si>
    <t>64.1.4</t>
  </si>
  <si>
    <t>64.1.5</t>
  </si>
  <si>
    <t>64.1.6</t>
  </si>
  <si>
    <t>64.1.7</t>
  </si>
  <si>
    <t>64.1.8</t>
  </si>
  <si>
    <t>64.1.9</t>
  </si>
  <si>
    <t>64.1.10</t>
  </si>
  <si>
    <t>64.1.11</t>
  </si>
  <si>
    <t>64.1.12</t>
  </si>
  <si>
    <t>64.1.13</t>
  </si>
  <si>
    <t>64.2</t>
  </si>
  <si>
    <t>64.2.1</t>
  </si>
  <si>
    <t>64.2.2</t>
  </si>
  <si>
    <t>64.3</t>
  </si>
  <si>
    <t>64.3.1</t>
  </si>
  <si>
    <t>64.4</t>
  </si>
  <si>
    <t>64.4.1</t>
  </si>
  <si>
    <t>64.5</t>
  </si>
  <si>
    <t>64.5.1</t>
  </si>
  <si>
    <t>65.1</t>
  </si>
  <si>
    <t>65.1.1</t>
  </si>
  <si>
    <t>65.1.2</t>
  </si>
  <si>
    <t>65.1.3</t>
  </si>
  <si>
    <t>65.1.4</t>
  </si>
  <si>
    <t>65.1.5</t>
  </si>
  <si>
    <t>65.1.6</t>
  </si>
  <si>
    <t>65.1.7</t>
  </si>
  <si>
    <t>65.1.8</t>
  </si>
  <si>
    <t>65.1.9</t>
  </si>
  <si>
    <t>65.2</t>
  </si>
  <si>
    <t>65.2.1</t>
  </si>
  <si>
    <t>65.3</t>
  </si>
  <si>
    <t>65.3.1</t>
  </si>
  <si>
    <t>65.4</t>
  </si>
  <si>
    <t>65.4.1</t>
  </si>
  <si>
    <t>65.5</t>
  </si>
  <si>
    <t>65.5.1</t>
  </si>
  <si>
    <t>66.1</t>
  </si>
  <si>
    <t>66.1.1</t>
  </si>
  <si>
    <t>66.1.2</t>
  </si>
  <si>
    <t>66.1.3</t>
  </si>
  <si>
    <t>66.1.4</t>
  </si>
  <si>
    <t>66.1.5</t>
  </si>
  <si>
    <t>66.2</t>
  </si>
  <si>
    <t>66.2.1</t>
  </si>
  <si>
    <t>66.3</t>
  </si>
  <si>
    <t>66.3.1</t>
  </si>
  <si>
    <t>67.1</t>
  </si>
  <si>
    <t>67.1.1</t>
  </si>
  <si>
    <t>67.1.2</t>
  </si>
  <si>
    <t>67.1.3</t>
  </si>
  <si>
    <t>67.1.4</t>
  </si>
  <si>
    <t>67.1.5</t>
  </si>
  <si>
    <t>67.1.6</t>
  </si>
  <si>
    <t>67.1.7</t>
  </si>
  <si>
    <t>67.1.8</t>
  </si>
  <si>
    <t>67.1.9</t>
  </si>
  <si>
    <t>67.1.10</t>
  </si>
  <si>
    <t>67.1.11</t>
  </si>
  <si>
    <t>67.1.12</t>
  </si>
  <si>
    <t>67.1.13</t>
  </si>
  <si>
    <t>67.1.14</t>
  </si>
  <si>
    <t>67.2</t>
  </si>
  <si>
    <t>67.2.1</t>
  </si>
  <si>
    <t>67.2.2</t>
  </si>
  <si>
    <t>67.3</t>
  </si>
  <si>
    <t>67.3.1</t>
  </si>
  <si>
    <t>67.4</t>
  </si>
  <si>
    <t>67.4.1</t>
  </si>
  <si>
    <t>67.5</t>
  </si>
  <si>
    <t>67.5.1</t>
  </si>
  <si>
    <t>68.1</t>
  </si>
  <si>
    <t>68.1.1</t>
  </si>
  <si>
    <t>68.1.2</t>
  </si>
  <si>
    <t>68.1.3</t>
  </si>
  <si>
    <t>68.1.4</t>
  </si>
  <si>
    <t>68.1.5</t>
  </si>
  <si>
    <t>68.1.6</t>
  </si>
  <si>
    <t>68.1.7</t>
  </si>
  <si>
    <t>68.1.8</t>
  </si>
  <si>
    <t>68.1.9</t>
  </si>
  <si>
    <t>68.1.10</t>
  </si>
  <si>
    <t>68.1.11</t>
  </si>
  <si>
    <t>68.1.12</t>
  </si>
  <si>
    <t>68.1.13</t>
  </si>
  <si>
    <t>68.1.14</t>
  </si>
  <si>
    <t>68.1.15</t>
  </si>
  <si>
    <t>68.1.16</t>
  </si>
  <si>
    <t>68.1.17</t>
  </si>
  <si>
    <t>68.1.18</t>
  </si>
  <si>
    <t>68.1.19</t>
  </si>
  <si>
    <t>68.1.20</t>
  </si>
  <si>
    <t>68.1.21</t>
  </si>
  <si>
    <t>68.2</t>
  </si>
  <si>
    <t>68.2.1</t>
  </si>
  <si>
    <t>68.2.2</t>
  </si>
  <si>
    <t>68.3</t>
  </si>
  <si>
    <t>68.3.1</t>
  </si>
  <si>
    <t>68.4</t>
  </si>
  <si>
    <t>68.4.1</t>
  </si>
  <si>
    <t>68.5</t>
  </si>
  <si>
    <t>68.5.1</t>
  </si>
  <si>
    <t>69.1</t>
  </si>
  <si>
    <t>69.1.1</t>
  </si>
  <si>
    <t>69.1.2</t>
  </si>
  <si>
    <t>69.1.3</t>
  </si>
  <si>
    <t>69.1.4</t>
  </si>
  <si>
    <t>69.1.5</t>
  </si>
  <si>
    <t>69.1.6</t>
  </si>
  <si>
    <t>69.1.7</t>
  </si>
  <si>
    <t>69.1.8</t>
  </si>
  <si>
    <t>69.1.9</t>
  </si>
  <si>
    <t>69.1.10</t>
  </si>
  <si>
    <t>69.1.11</t>
  </si>
  <si>
    <t>69.1.12</t>
  </si>
  <si>
    <t>69.1.13</t>
  </si>
  <si>
    <t>69.1.14</t>
  </si>
  <si>
    <t>69.1.15</t>
  </si>
  <si>
    <t>69.2</t>
  </si>
  <si>
    <t>69.2.1</t>
  </si>
  <si>
    <t>69.2.2</t>
  </si>
  <si>
    <t>69.2.3</t>
  </si>
  <si>
    <t>69.2.4</t>
  </si>
  <si>
    <t>69.2.5</t>
  </si>
  <si>
    <t>69.3</t>
  </si>
  <si>
    <t>69.3.1</t>
  </si>
  <si>
    <t>69.4</t>
  </si>
  <si>
    <t>69.4.1</t>
  </si>
  <si>
    <t>69.5</t>
  </si>
  <si>
    <t>69.5.1</t>
  </si>
  <si>
    <t>69.6</t>
  </si>
  <si>
    <t>69.6.1</t>
  </si>
  <si>
    <t>69.7</t>
  </si>
  <si>
    <t>69.7.1</t>
  </si>
  <si>
    <t>69.7.2</t>
  </si>
  <si>
    <t>69.8</t>
  </si>
  <si>
    <t>69.8.1</t>
  </si>
  <si>
    <t>69.8.2</t>
  </si>
  <si>
    <t>69.9</t>
  </si>
  <si>
    <t>69.9.1</t>
  </si>
  <si>
    <t>70.1</t>
  </si>
  <si>
    <t>70.1.1</t>
  </si>
  <si>
    <t>70.1.2</t>
  </si>
  <si>
    <t>70.1.3</t>
  </si>
  <si>
    <t>70.1.4</t>
  </si>
  <si>
    <t>70.2</t>
  </si>
  <si>
    <t>70.2.1</t>
  </si>
  <si>
    <t>70.2.2</t>
  </si>
  <si>
    <t>70.2.3</t>
  </si>
  <si>
    <t>70.3</t>
  </si>
  <si>
    <t>70.3.1</t>
  </si>
  <si>
    <t>70.4</t>
  </si>
  <si>
    <t>70.4.1</t>
  </si>
  <si>
    <t>70.4.2</t>
  </si>
  <si>
    <t>70.5</t>
  </si>
  <si>
    <t>70.5.1</t>
  </si>
  <si>
    <t>70.5.2</t>
  </si>
  <si>
    <t>71.1</t>
  </si>
  <si>
    <t>71.1.1</t>
  </si>
  <si>
    <t>71.2</t>
  </si>
  <si>
    <t>71.2.1</t>
  </si>
  <si>
    <t>42.6</t>
  </si>
  <si>
    <t>42.6.1</t>
  </si>
  <si>
    <t>48.6</t>
  </si>
  <si>
    <t>48.6.1</t>
  </si>
  <si>
    <t>0.1.4.4.3.1.2.1.2</t>
  </si>
  <si>
    <t>0.1.4.4.3.1.1.1.3</t>
  </si>
  <si>
    <t>0.1.4.4.3.1.1.1.1</t>
  </si>
  <si>
    <t>0.1.4.4.3.1.1.1.2</t>
  </si>
  <si>
    <t>Жаростойкая мастика "Kleber", расход клея 1,0кг/м²</t>
  </si>
  <si>
    <t>Жаростойкая мастика "Kleber", расход клея 2,0кг/м²</t>
  </si>
  <si>
    <t>Жаростойкая мастика "Kleber", расход клея 0,7кг/м²</t>
  </si>
  <si>
    <t>3.4.2</t>
  </si>
  <si>
    <t>4.4.2</t>
  </si>
  <si>
    <t>Жаростойкая мастика "Kleber", расход клея 2кг/м²</t>
  </si>
  <si>
    <t>6.4.2</t>
  </si>
  <si>
    <t>2.4.2</t>
  </si>
  <si>
    <t>5.4.2</t>
  </si>
  <si>
    <t>7.4.2</t>
  </si>
  <si>
    <t>8.3.2</t>
  </si>
  <si>
    <t>10.10.4</t>
  </si>
  <si>
    <t>11.5.3</t>
  </si>
  <si>
    <t>11.5.4</t>
  </si>
  <si>
    <t>12.4.2</t>
  </si>
  <si>
    <t>13.2.2</t>
  </si>
  <si>
    <t>14.2.2</t>
  </si>
  <si>
    <t>15.2.2</t>
  </si>
  <si>
    <t>16.2.2</t>
  </si>
  <si>
    <t>17.2.2</t>
  </si>
  <si>
    <t>18.2.2</t>
  </si>
  <si>
    <t>19.2.2</t>
  </si>
  <si>
    <t>20.2.2</t>
  </si>
  <si>
    <t>21.2.2</t>
  </si>
  <si>
    <t>22.2.2</t>
  </si>
  <si>
    <t>23.2.2</t>
  </si>
  <si>
    <t>24.2.2</t>
  </si>
  <si>
    <t>25.2.2</t>
  </si>
  <si>
    <t>26.2.2</t>
  </si>
  <si>
    <t>27.2.2</t>
  </si>
  <si>
    <t>28.2.2</t>
  </si>
  <si>
    <t>29.2.2</t>
  </si>
  <si>
    <t>30.2.2</t>
  </si>
  <si>
    <t>31.2.2</t>
  </si>
  <si>
    <t>32.3.2</t>
  </si>
  <si>
    <t>34.2.2</t>
  </si>
  <si>
    <t>35.2.2</t>
  </si>
  <si>
    <t>36.6.3</t>
  </si>
  <si>
    <t>36.6.4</t>
  </si>
  <si>
    <t>37.3.3</t>
  </si>
  <si>
    <t>38.4.2</t>
  </si>
  <si>
    <t>39.4.2</t>
  </si>
  <si>
    <t>40.4.2</t>
  </si>
  <si>
    <t>42.3.2</t>
  </si>
  <si>
    <t>Жаростойкая мастика "Kleber", расход клея 1,2кг/м²</t>
  </si>
  <si>
    <t>44.3.2</t>
  </si>
  <si>
    <t>46.3.2</t>
  </si>
  <si>
    <t>47.5.2</t>
  </si>
  <si>
    <t>48.4.2</t>
  </si>
  <si>
    <t>49.5.2</t>
  </si>
  <si>
    <t>50.5.2</t>
  </si>
  <si>
    <t>51.5.2</t>
  </si>
  <si>
    <t>52.5.2</t>
  </si>
  <si>
    <t>53.6.2</t>
  </si>
  <si>
    <t>54.5.2</t>
  </si>
  <si>
    <t>55.8.2</t>
  </si>
  <si>
    <t>57.4.2</t>
  </si>
  <si>
    <t>59.5.2</t>
  </si>
  <si>
    <t>Жаростойкая мастика "Kleber", расход клея 0,7 кг/м²</t>
  </si>
  <si>
    <t>60.5.2</t>
  </si>
  <si>
    <t>61.5.2</t>
  </si>
  <si>
    <t>62.5.2</t>
  </si>
  <si>
    <t>63.5.2</t>
  </si>
  <si>
    <t>64.5.2</t>
  </si>
  <si>
    <t>65.5.2</t>
  </si>
  <si>
    <t>67.5.2</t>
  </si>
  <si>
    <t>68.5.2</t>
  </si>
  <si>
    <t>Жаростойкая мастика "Kleber", расход клея 1 кг/м²</t>
  </si>
  <si>
    <t>69.7.3</t>
  </si>
  <si>
    <t>70.4.3</t>
  </si>
  <si>
    <t>В стоимость работ по монтажу оборудования и материалов входит крепеж</t>
  </si>
  <si>
    <t>Примечание:</t>
  </si>
  <si>
    <t>В стоимость работ по устройству защитного покрытия, изоляции входит крепеж</t>
  </si>
  <si>
    <t xml:space="preserve">В стоимость работ по монтажу зонтов, козырьков входит крепеж. </t>
  </si>
  <si>
    <t>Стоимость работ  включает: механизмы, все сопутствующие работы и материалы, расходные материалы необходимые для полного комплекса выполнения работ, доставку, подъем и разгрузку материалов, комплекс работ по клинигу.</t>
  </si>
  <si>
    <t>Подрядчик на момент предоставления коммерческого предложения ознакомился с нормами расхода на материалы и претензий не имеет.</t>
  </si>
  <si>
    <t>Пусконаладочные работы</t>
  </si>
  <si>
    <t>72</t>
  </si>
  <si>
    <t>комплекс</t>
  </si>
  <si>
    <t>72.1</t>
  </si>
  <si>
    <t>Установка защитного козырька</t>
  </si>
  <si>
    <t>38.6</t>
  </si>
  <si>
    <t>38.6.1</t>
  </si>
  <si>
    <t>50.7</t>
  </si>
  <si>
    <t>50.7.1</t>
  </si>
  <si>
    <t>37.4.2</t>
  </si>
  <si>
    <t>36.3.2</t>
  </si>
  <si>
    <t>40.5.2</t>
  </si>
  <si>
    <t>42.7</t>
  </si>
  <si>
    <t>42.7.1</t>
  </si>
  <si>
    <t>44.7</t>
  </si>
  <si>
    <t>44.7.1</t>
  </si>
  <si>
    <t>47.6</t>
  </si>
  <si>
    <t>47.6.1</t>
  </si>
  <si>
    <t xml:space="preserve">Защитный козырек с сеткой  PVK </t>
  </si>
  <si>
    <t>48.7</t>
  </si>
  <si>
    <t>48.7.1</t>
  </si>
  <si>
    <t>49.6</t>
  </si>
  <si>
    <t>49.6.1</t>
  </si>
  <si>
    <t>51.6</t>
  </si>
  <si>
    <t>51.6.1</t>
  </si>
  <si>
    <t>52.7</t>
  </si>
  <si>
    <t>52.7.1</t>
  </si>
  <si>
    <t>53.8</t>
  </si>
  <si>
    <t>53.8.1</t>
  </si>
  <si>
    <t>54.7</t>
  </si>
  <si>
    <t>54.7.1</t>
  </si>
  <si>
    <t>65.6</t>
  </si>
  <si>
    <t>Установка диффузора</t>
  </si>
  <si>
    <t>65.6.1</t>
  </si>
  <si>
    <t>65.6.2</t>
  </si>
  <si>
    <t>69.10</t>
  </si>
  <si>
    <t>69.10.1</t>
  </si>
  <si>
    <t>Комплекс работ по прокладке общеобменной и противодымной вентиляции.</t>
  </si>
  <si>
    <t>0.1.4.9.1</t>
  </si>
  <si>
    <t>Услуги Башенного крана</t>
  </si>
  <si>
    <t>73</t>
  </si>
  <si>
    <t>73.1</t>
  </si>
  <si>
    <t>час</t>
  </si>
  <si>
    <t>Аренда башенного крана ( 25 дней по 8 часов в день )</t>
  </si>
  <si>
    <t>периметр, длина окр</t>
  </si>
  <si>
    <t>Вентиляционная решетка  АМР-К 300х150</t>
  </si>
  <si>
    <t>р/м</t>
  </si>
  <si>
    <t>Общий итог</t>
  </si>
  <si>
    <t>Сумма по полю Кол-во с учетом нормы расхода</t>
  </si>
  <si>
    <t>Общая стоимость работ</t>
  </si>
  <si>
    <t>  в т.ч. НДС 22%  </t>
  </si>
  <si>
    <t>Генподрядчик:</t>
  </si>
  <si>
    <t>ООО «Любимый город»</t>
  </si>
  <si>
    <t>Генеральный директор</t>
  </si>
  <si>
    <t>(несколько элементов)</t>
  </si>
  <si>
    <t>договорная цена</t>
  </si>
  <si>
    <t>материал подрядчика</t>
  </si>
  <si>
    <t>Наименование  затрат</t>
  </si>
  <si>
    <t>1. Стоимость работ и механизмов включает в себя: фонд оплаты труда основных рабочих строителей (ФОТ), эксплуатацию машин и механизмов (ЭММ), накладные расходы (НР), сметную прибыль (СП), затраты на электроэнергию, затраты на перемещение материалов по площадке, затраты на элементы крепежа (крепеж), вспомогательные и расходные материалы, в т.ч. фитинги, бурение отверстий и заделку мест прохода трубопроводов, затраты на устройство средств подмащивания, прочие затраты, кроме затрат на основные материалы.</t>
  </si>
  <si>
    <t>2. Стоимость основных материалов включает в себя: стоимость материалов, упаковку, тару, транспортные расходы на доставку материалов на площадку складирования и к месту монтажа, заготовительно-складские расходы.</t>
  </si>
  <si>
    <t>3. Работы подлежат приемке и оплате выполненные полностью в объеме Единицы Приемки (ЕП), т.е. ЕП это этап работ, состоящий из группы технологических операций (группы единичных видов работ), который необходимо выполнить в полном объеме, чтобы произвести сдачу-приемку работ и предъявить его к оплате, т.е. выполнить все технологические операции (все единичные виды работ) входящие в состав ЕП.</t>
  </si>
  <si>
    <t>4. Сумма калькуляции конечная, изменению не подлежит. Все доп. работы, возникающие в процессе работ, не зависящие от изменения проекта, подрядчик оплачивает за счет собственных средств.</t>
  </si>
  <si>
    <t>Марка/ гост</t>
  </si>
  <si>
    <t>Индивидуальный тепловой пункт</t>
  </si>
  <si>
    <t>Монтаж индивидуального теплового пункта</t>
  </si>
  <si>
    <t>0.1.4.4.2.2.1.13</t>
  </si>
  <si>
    <t>Монтаж ИТП</t>
  </si>
  <si>
    <t>0.1.4.4.2.2</t>
  </si>
  <si>
    <t>к Договору субподряда №__от______________ г.</t>
  </si>
  <si>
    <t>Субподрядчик:</t>
  </si>
  <si>
    <t>в стоимость работ входят все соединительные элементы, фасонные части, фитинги, необходимые для прокладки труб: муфты, резьба,  сгоны, тройники, отводы, кресты, переходы, заглушки, накидные гайки, сталь сортовая для устройства опор, подвесов, "лежаков", хомуты для крепления труб  и т.д., в стоимость работ включены все сопутствующие материалы для заделки гильз, в стоимость работ входят все вспомогательные и расходные материалы, необходимые для устройства изоляции труб: клей, разбавитель, лента армированная, лента самоклеющаяся, зажимы и т.д., Скотч алюминиевый 50 мм, L=50 м</t>
  </si>
  <si>
    <t>Расширительный бак NEMA тип NEX 500л, 10 бар</t>
  </si>
  <si>
    <t>Nex 500 10 бар</t>
  </si>
  <si>
    <t>Расширительный бак NEMA тип NEX 500л, 16 бар</t>
  </si>
  <si>
    <t>Nex 500 16 бар</t>
  </si>
  <si>
    <t>Водонагреватель электрический РБ 1000Е-24-0 Н 1,6 МПа из нержавеющей стали, в комплекте со шкафом управления нагревом 24кВт. Макс. рабочее давление 16 бар, макс. температура - 90С</t>
  </si>
  <si>
    <t>Водонагреватель электрический РБ 750Е-20-0 Н 1,6 МПа из нержавеющей стали, в комплекте со шкафом управления нагревом 20 кВт. Макс. рабочее давление 16 бар, макс. температура - 90С</t>
  </si>
  <si>
    <t>УР-ГВС1-65/100/125-65/32/65</t>
  </si>
  <si>
    <t>Блок ГВС 2 зона</t>
  </si>
  <si>
    <t>УР-ГВС2-50/80/80-40/25/40</t>
  </si>
  <si>
    <t>Блок узла ввода</t>
  </si>
  <si>
    <t>Карат УВ-150/80-50/25</t>
  </si>
  <si>
    <t>Блок отопления с подпиткой 1 зона</t>
  </si>
  <si>
    <t>Карат-УР-ОТ-100/50-150/80-40/32</t>
  </si>
  <si>
    <t>Блок отопления с подпиткой 2 зона</t>
  </si>
  <si>
    <t>Карат-УР-ОТ-65/40-100/50-32/25</t>
  </si>
  <si>
    <t>Насосная установка повышения давления PBS2CDM5-6C16LS. Компенсатор резиновый антивибрационный EPDM Ду 65 Ру16 фл Benarmo</t>
  </si>
  <si>
    <t>Насосная установка повышения давления PBS2CDM5-12C16LS. Компенсатор резиновый антивибрационный EPDM Ду 40 Ру10/16 фл L=95мм Benarmo</t>
  </si>
  <si>
    <t>Блок коллекторов отопления 1 зона</t>
  </si>
  <si>
    <t>Затвор дисковый поворотный Ду40 Ру16 межфл рукоятка чуг-чуг, EPDM Benarmo</t>
  </si>
  <si>
    <t>Затвор дисковый поворотный Ду65 Ру16 межфл рукоятка чуг-чуг, EPDM Benarmo</t>
  </si>
  <si>
    <t>Клапан обратный чугун Ду40 Ру16 межфл 2/ств 150C ств/чуг Benarmo</t>
  </si>
  <si>
    <t>Клапан обратный чугун Ду65 Ру16 межфл 2/ств 120C ств/чуг Benarmo</t>
  </si>
  <si>
    <t>Кран шаровой латунь 11б27п1 Ду32 Ру25 ВР/ВР рычаг(4) LD Pride LD 47.301.32</t>
  </si>
  <si>
    <t>Предохранительный клапан, Ду25</t>
  </si>
  <si>
    <t>Предохранительный клапан, Ду32</t>
  </si>
  <si>
    <t>ГОСТ 3262-75*</t>
  </si>
  <si>
    <t>Труба стальная электросварная                                      Ø  57  x 3,5</t>
  </si>
  <si>
    <t>ГОСТ 10704-91</t>
  </si>
  <si>
    <t>Труба стальная электросварная                                      Ø  76  x 3,5</t>
  </si>
  <si>
    <t>Труба стальная электросварная                                      Ø  89  x 3,5</t>
  </si>
  <si>
    <t>Труба стальная электросварная                                      Ø 108 x 4,0</t>
  </si>
  <si>
    <t>Труба стальная электросварная                                      Ø 133 x 4,0</t>
  </si>
  <si>
    <t>Труба стальная электросварная                                      Ø 159 x 4,5</t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</si>
  <si>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   </t>
    </r>
    <r>
      <rPr>
        <vertAlign val="subscript"/>
        <sz val="11"/>
        <rFont val="Times New Roman"/>
        <family val="1"/>
        <charset val="204"/>
      </rPr>
      <t xml:space="preserve">30
</t>
    </r>
    <r>
      <rPr>
        <sz val="11"/>
        <rFont val="Times New Roman"/>
        <family val="1"/>
        <charset val="204"/>
      </rPr>
      <t>фольгой. Категория НГ</t>
    </r>
  </si>
  <si>
    <t>Экоролл</t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</si>
  <si>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
фольгой. Категория НГ                                                    </t>
    </r>
    <r>
      <rPr>
        <vertAlign val="superscript"/>
        <sz val="11"/>
        <rFont val="Times New Roman"/>
        <family val="1"/>
        <charset val="204"/>
      </rPr>
      <t>Ø28х30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</si>
  <si>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
фольгой. Категория НГ                                                    </t>
    </r>
    <r>
      <rPr>
        <vertAlign val="superscript"/>
        <sz val="11"/>
        <rFont val="Times New Roman"/>
        <family val="1"/>
        <charset val="204"/>
      </rPr>
      <t>Ø35х30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</si>
  <si>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
фольгой. Категория НГ                                                    </t>
    </r>
    <r>
      <rPr>
        <vertAlign val="superscript"/>
        <sz val="11"/>
        <rFont val="Times New Roman"/>
        <family val="1"/>
        <charset val="204"/>
      </rPr>
      <t>Ø42х30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</si>
  <si>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
фольгой. Категория НГ                                                    </t>
    </r>
    <r>
      <rPr>
        <vertAlign val="superscript"/>
        <sz val="11"/>
        <rFont val="Times New Roman"/>
        <family val="1"/>
        <charset val="204"/>
      </rPr>
      <t>Ø48х30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</si>
  <si>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</t>
    </r>
    <r>
      <rPr>
        <vertAlign val="subscript"/>
        <sz val="11"/>
        <rFont val="Times New Roman"/>
        <family val="1"/>
        <charset val="204"/>
      </rPr>
      <t xml:space="preserve">Ø57х30 </t>
    </r>
    <r>
      <rPr>
        <sz val="11"/>
        <rFont val="Times New Roman"/>
        <family val="1"/>
        <charset val="204"/>
      </rPr>
      <t>фольгой. Категория НГ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</si>
  <si>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</t>
    </r>
    <r>
      <rPr>
        <vertAlign val="subscript"/>
        <sz val="11"/>
        <rFont val="Times New Roman"/>
        <family val="1"/>
        <charset val="204"/>
      </rPr>
      <t xml:space="preserve">Ø76х30 </t>
    </r>
    <r>
      <rPr>
        <sz val="11"/>
        <rFont val="Times New Roman"/>
        <family val="1"/>
        <charset val="204"/>
      </rPr>
      <t>фольгой. Категория НГ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</si>
  <si>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</t>
    </r>
    <r>
      <rPr>
        <vertAlign val="subscript"/>
        <sz val="11"/>
        <rFont val="Times New Roman"/>
        <family val="1"/>
        <charset val="204"/>
      </rPr>
      <t xml:space="preserve">Ø89х30 </t>
    </r>
    <r>
      <rPr>
        <sz val="11"/>
        <rFont val="Times New Roman"/>
        <family val="1"/>
        <charset val="204"/>
      </rPr>
      <t>фольгой. Категория НГ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</si>
  <si>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</t>
    </r>
    <r>
      <rPr>
        <vertAlign val="subscript"/>
        <sz val="11"/>
        <rFont val="Times New Roman"/>
        <family val="1"/>
        <charset val="204"/>
      </rPr>
      <t xml:space="preserve">Ø108х30 </t>
    </r>
    <r>
      <rPr>
        <sz val="11"/>
        <rFont val="Times New Roman"/>
        <family val="1"/>
        <charset val="204"/>
      </rPr>
      <t>фольгой. Категория НГ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</si>
  <si>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</t>
    </r>
    <r>
      <rPr>
        <vertAlign val="subscript"/>
        <sz val="11"/>
        <rFont val="Times New Roman"/>
        <family val="1"/>
        <charset val="204"/>
      </rPr>
      <t xml:space="preserve">Ø133х30 </t>
    </r>
    <r>
      <rPr>
        <sz val="11"/>
        <rFont val="Times New Roman"/>
        <family val="1"/>
        <charset val="204"/>
      </rPr>
      <t>фольгой. Категория НГ</t>
    </r>
  </si>
  <si>
    <r>
      <rPr>
        <sz val="11"/>
        <rFont val="Times New Roman"/>
        <family val="1"/>
        <charset val="204"/>
      </rPr>
      <t xml:space="preserve">Изоляция из каменной ваты, покрытые негорючей неармированной      </t>
    </r>
    <r>
      <rPr>
        <vertAlign val="subscript"/>
        <sz val="11"/>
        <rFont val="Times New Roman"/>
        <family val="1"/>
        <charset val="204"/>
      </rPr>
      <t xml:space="preserve">Ø159х30 </t>
    </r>
    <r>
      <rPr>
        <sz val="11"/>
        <rFont val="Times New Roman"/>
        <family val="1"/>
        <charset val="204"/>
      </rPr>
      <t>фольгой. Категория НГ</t>
    </r>
  </si>
  <si>
    <t>Грунтовка ГФ- 031</t>
  </si>
  <si>
    <t>ГОСТ 25129-82</t>
  </si>
  <si>
    <t>Эмаль ПФ-115</t>
  </si>
  <si>
    <t>ГОСТ 6465-76</t>
  </si>
  <si>
    <t>Металл для крепления трубопроводов</t>
  </si>
  <si>
    <t>37</t>
  </si>
  <si>
    <t>на объекте: "Жилой дом со встроенными помещениями общественного назначения и подземным паркингом по улице Восточная  г. Екатеринбург"</t>
  </si>
  <si>
    <t>Изоляция из каменной ваты, покрытые негорючей неармированной         30
фольгой. Категория НГ</t>
  </si>
  <si>
    <t>Изоляция из каменной ваты, покрытые негорючей неармированной      Ø108х30 фольгой. Категория НГ</t>
  </si>
  <si>
    <t>Изоляция из каменной ваты, покрытые негорючей неармированной      Ø133х30 фольгой. Категория НГ</t>
  </si>
  <si>
    <t>Изоляция из каменной ваты, покрытые негорючей неармированной      Ø159х30 фольгой. Категория НГ</t>
  </si>
  <si>
    <t>Изоляция из каменной ваты, покрытые негорючей неармированной      Ø57х30 фольгой. Категория НГ</t>
  </si>
  <si>
    <t>Изоляция из каменной ваты, покрытые негорючей неармированной      Ø76х30 фольгой. Категория НГ</t>
  </si>
  <si>
    <t>Изоляция из каменной ваты, покрытые негорючей неармированной      Ø89х30 фольгой. Категория НГ</t>
  </si>
  <si>
    <t>Изоляция из каменной ваты, покрытые негорючей неармированной
фольгой. Категория НГ                                                    Ø28х30</t>
  </si>
  <si>
    <t>Изоляция из каменной ваты, покрытые негорючей неармированной
фольгой. Категория НГ                                                    Ø35х30</t>
  </si>
  <si>
    <t>Изоляция из каменной ваты, покрытые негорючей неармированной
фольгой. Категория НГ                                                    Ø42х30</t>
  </si>
  <si>
    <t>Изоляция из каменной ваты, покрытые негорючей неармированной
фольгой. Категория НГ                                                    Ø48х30</t>
  </si>
  <si>
    <t>Итог</t>
  </si>
  <si>
    <t>Труба стальная водогазопроводная                                   Ø  25  x 3,2</t>
  </si>
  <si>
    <t>Труба стальная водогазопроводная                                   Ø  32  x 3,2</t>
  </si>
  <si>
    <t>Труба стальная водогазопроводная                                   Ø  40  x 3,5</t>
  </si>
  <si>
    <t>Труба стальная водогазопроводная оцинкованная                   Ø  32  x 3,2</t>
  </si>
  <si>
    <t>Труба стальная водогазопроводная оцинкованная                   Ø  65  x 4,0</t>
  </si>
  <si>
    <t>Труба стальная водогазопроводная оцинкованная                   Ø  20  x 2,8</t>
  </si>
  <si>
    <t>Труба стальная водогазопроводная оцинкованная                  Ø  25  x 3,2</t>
  </si>
  <si>
    <t>Труба стальная водогазопроводная оцинкованная                   Ø  40  x 3,5</t>
  </si>
  <si>
    <t>Труба стальная водогазопроводная оцинкованная                  Ø  65  x 4,0</t>
  </si>
  <si>
    <t>Труба стальная водогазопроводная оцинкованная                   Ø  80  x 4,0</t>
  </si>
  <si>
    <t>тн</t>
  </si>
  <si>
    <t>Ведомость договорной цены № 1</t>
  </si>
  <si>
    <t>Блок ГВС 1 зона</t>
  </si>
  <si>
    <t xml:space="preserve">УК-ОТ1-150-125/65 </t>
  </si>
  <si>
    <t xml:space="preserve">Aikon PBS2CDM5-12C16LS </t>
  </si>
  <si>
    <t xml:space="preserve">Aikon PBS2CDM5-6C16LS </t>
  </si>
  <si>
    <t> Разработка раздела УУТЭ и выполнение работ в рамках раздела.</t>
  </si>
  <si>
    <t>Разработка раздела ЭОМ и выполнение работ в рамках раздела</t>
  </si>
  <si>
    <t> Разработка раздела АТМ и выполнение работ в рамках раздела.</t>
  </si>
  <si>
    <t>раздел</t>
  </si>
  <si>
    <t>Разработка разделов УУТЭ, ЭОМ, АТМ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</si>
</sst>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₽_-;\-* #,##0.00\ _₽_-;_-* &quot;-&quot;??\ _₽_-;_-@_-"/>
    <numFmt numFmtId="165" formatCode="#,##0.00\ _₽"/>
    <numFmt numFmtId="166" formatCode="0.0"/>
    <numFmt numFmtId="167" formatCode="0.000"/>
    <numFmt numFmtId="168" formatCode="#,##0.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</font>
    <font>
      <b/>
      <sz val="11"/>
      <color indexed="63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sz val="11"/>
      <color indexed="2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rgb="FF333333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1">
    <xf numFmtId="0" fontId="0" fillId="0" borderId="0"/>
    <xf numFmtId="164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0" fontId="14" fillId="0" borderId="0"/>
    <xf numFmtId="164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7" fillId="0" borderId="0"/>
    <xf numFmtId="0" fontId="18" fillId="0" borderId="0"/>
    <xf numFmtId="0" fontId="2" fillId="0" borderId="0"/>
    <xf numFmtId="43" fontId="1" fillId="0" borderId="0" applyFont="0" applyFill="0" applyBorder="0" applyAlignment="0" applyProtection="0"/>
  </cellStyleXfs>
  <cellXfs count="694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 wrapText="1"/>
    </xf>
    <xf numFmtId="0" fontId="12" fillId="0" borderId="1" xfId="7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4" fontId="12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2" fillId="0" borderId="1" xfId="7" applyFont="1" applyFill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49" fontId="12" fillId="0" borderId="1" xfId="5" applyNumberFormat="1" applyFont="1" applyFill="1" applyBorder="1" applyAlignment="1">
      <alignment horizontal="center" vertical="center" wrapText="1"/>
    </xf>
    <xf numFmtId="49" fontId="12" fillId="5" borderId="1" xfId="5" applyNumberFormat="1" applyFont="1" applyFill="1" applyBorder="1" applyAlignment="1">
      <alignment horizontal="center" vertical="center" wrapText="1"/>
    </xf>
    <xf numFmtId="0" fontId="12" fillId="5" borderId="1" xfId="7" applyFont="1" applyFill="1" applyBorder="1" applyAlignment="1">
      <alignment horizontal="center" vertical="center" wrapText="1"/>
    </xf>
    <xf numFmtId="4" fontId="12" fillId="5" borderId="1" xfId="7" applyNumberFormat="1" applyFont="1" applyFill="1" applyBorder="1" applyAlignment="1">
      <alignment horizontal="center" vertical="center" wrapText="1"/>
    </xf>
    <xf numFmtId="49" fontId="13" fillId="0" borderId="1" xfId="5" applyNumberFormat="1" applyFont="1" applyFill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4" fontId="13" fillId="0" borderId="1" xfId="7" applyNumberFormat="1" applyFont="1" applyFill="1" applyBorder="1" applyAlignment="1">
      <alignment horizontal="center"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4" fontId="13" fillId="5" borderId="1" xfId="7" applyNumberFormat="1" applyFont="1" applyFill="1" applyBorder="1" applyAlignment="1">
      <alignment horizontal="center" vertical="center" wrapText="1"/>
    </xf>
    <xf numFmtId="0" fontId="13" fillId="0" borderId="1" xfId="7" applyFont="1" applyFill="1" applyBorder="1" applyAlignment="1">
      <alignment horizontal="center" vertical="center" wrapText="1"/>
    </xf>
    <xf numFmtId="4" fontId="13" fillId="7" borderId="1" xfId="7" applyNumberFormat="1" applyFont="1" applyFill="1" applyBorder="1" applyAlignment="1">
      <alignment horizontal="center" vertical="center" wrapText="1"/>
    </xf>
    <xf numFmtId="4" fontId="12" fillId="7" borderId="1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vertical="center"/>
    </xf>
    <xf numFmtId="0" fontId="12" fillId="0" borderId="0" xfId="0" applyFont="1" applyFill="1"/>
    <xf numFmtId="165" fontId="11" fillId="0" borderId="0" xfId="0" applyNumberFormat="1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49" fontId="12" fillId="10" borderId="1" xfId="5" applyNumberFormat="1" applyFont="1" applyFill="1" applyBorder="1" applyAlignment="1">
      <alignment horizontal="center" vertical="center" wrapText="1"/>
    </xf>
    <xf numFmtId="0" fontId="12" fillId="10" borderId="1" xfId="7" applyFont="1" applyFill="1" applyBorder="1" applyAlignment="1">
      <alignment horizontal="center" vertical="center" wrapText="1"/>
    </xf>
    <xf numFmtId="4" fontId="12" fillId="10" borderId="1" xfId="7" applyNumberFormat="1" applyFont="1" applyFill="1" applyBorder="1" applyAlignment="1">
      <alignment horizontal="center" vertical="center" wrapText="1"/>
    </xf>
    <xf numFmtId="49" fontId="12" fillId="11" borderId="1" xfId="5" applyNumberFormat="1" applyFont="1" applyFill="1" applyBorder="1" applyAlignment="1">
      <alignment horizontal="center" vertical="center" wrapText="1"/>
    </xf>
    <xf numFmtId="0" fontId="13" fillId="11" borderId="1" xfId="7" applyFont="1" applyFill="1" applyBorder="1" applyAlignment="1">
      <alignment horizontal="center" vertical="center" wrapText="1"/>
    </xf>
    <xf numFmtId="4" fontId="13" fillId="11" borderId="1" xfId="7" applyNumberFormat="1" applyFont="1" applyFill="1" applyBorder="1" applyAlignment="1">
      <alignment horizontal="center" vertical="center" wrapText="1"/>
    </xf>
    <xf numFmtId="4" fontId="13" fillId="11" borderId="1" xfId="1" applyNumberFormat="1" applyFont="1" applyFill="1" applyBorder="1" applyAlignment="1">
      <alignment horizontal="center" vertical="center" wrapText="1"/>
    </xf>
    <xf numFmtId="49" fontId="13" fillId="11" borderId="1" xfId="5" applyNumberFormat="1" applyFont="1" applyFill="1" applyBorder="1" applyAlignment="1">
      <alignment horizontal="center" vertical="center" wrapText="1"/>
    </xf>
    <xf numFmtId="0" fontId="12" fillId="11" borderId="1" xfId="7" applyFont="1" applyFill="1" applyBorder="1" applyAlignment="1">
      <alignment horizontal="center" vertical="center" wrapText="1"/>
    </xf>
    <xf numFmtId="4" fontId="12" fillId="11" borderId="1" xfId="7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3" fillId="0" borderId="1" xfId="0" applyFont="1" applyBorder="1" applyAlignment="1">
      <alignment horizontal="justify" vertical="center" wrapText="1"/>
    </xf>
    <xf numFmtId="0" fontId="13" fillId="10" borderId="1" xfId="7" applyFont="1" applyFill="1" applyBorder="1" applyAlignment="1">
      <alignment horizontal="justify" vertical="center" wrapText="1"/>
    </xf>
    <xf numFmtId="0" fontId="13" fillId="5" borderId="1" xfId="7" applyFont="1" applyFill="1" applyBorder="1" applyAlignment="1">
      <alignment horizontal="justify" vertical="center" wrapText="1"/>
    </xf>
    <xf numFmtId="0" fontId="13" fillId="11" borderId="1" xfId="7" applyFont="1" applyFill="1" applyBorder="1" applyAlignment="1">
      <alignment horizontal="justify" vertical="center" wrapText="1"/>
    </xf>
    <xf numFmtId="0" fontId="12" fillId="0" borderId="1" xfId="7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2" fillId="0" borderId="1" xfId="7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166" fontId="12" fillId="0" borderId="1" xfId="7" applyNumberFormat="1" applyFont="1" applyFill="1" applyBorder="1" applyAlignment="1">
      <alignment horizontal="center" vertical="center" wrapText="1"/>
    </xf>
    <xf numFmtId="2" fontId="12" fillId="0" borderId="1" xfId="7" applyNumberFormat="1" applyFont="1" applyFill="1" applyBorder="1" applyAlignment="1">
      <alignment horizontal="center" vertical="center" wrapText="1"/>
    </xf>
    <xf numFmtId="1" fontId="12" fillId="0" borderId="1" xfId="7" applyNumberFormat="1" applyFont="1" applyFill="1" applyBorder="1" applyAlignment="1">
      <alignment horizontal="center" vertical="center" wrapText="1"/>
    </xf>
    <xf numFmtId="1" fontId="13" fillId="0" borderId="1" xfId="7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9" fontId="13" fillId="10" borderId="1" xfId="5" applyNumberFormat="1" applyFont="1" applyFill="1" applyBorder="1" applyAlignment="1">
      <alignment horizontal="center" vertical="center" wrapText="1"/>
    </xf>
    <xf numFmtId="0" fontId="13" fillId="10" borderId="1" xfId="7" applyFont="1" applyFill="1" applyBorder="1" applyAlignment="1">
      <alignment horizontal="center" vertical="center" wrapText="1"/>
    </xf>
    <xf numFmtId="1" fontId="13" fillId="10" borderId="1" xfId="7" applyNumberFormat="1" applyFont="1" applyFill="1" applyBorder="1" applyAlignment="1">
      <alignment horizontal="center" vertical="center" wrapText="1"/>
    </xf>
    <xf numFmtId="4" fontId="13" fillId="10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1" fillId="11" borderId="1" xfId="0" applyFont="1" applyFill="1" applyBorder="1" applyAlignment="1">
      <alignment horizontal="justify" vertical="center"/>
    </xf>
    <xf numFmtId="1" fontId="13" fillId="11" borderId="1" xfId="7" applyNumberFormat="1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justify" vertical="center" wrapText="1"/>
    </xf>
    <xf numFmtId="1" fontId="12" fillId="11" borderId="1" xfId="7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vertical="top" wrapText="1"/>
    </xf>
    <xf numFmtId="0" fontId="12" fillId="0" borderId="6" xfId="0" applyFont="1" applyFill="1" applyBorder="1" applyAlignment="1">
      <alignment vertical="top" wrapText="1"/>
    </xf>
    <xf numFmtId="0" fontId="12" fillId="0" borderId="5" xfId="0" applyFont="1" applyFill="1" applyBorder="1" applyAlignment="1">
      <alignment vertical="top" wrapText="1"/>
    </xf>
    <xf numFmtId="166" fontId="13" fillId="11" borderId="1" xfId="7" applyNumberFormat="1" applyFont="1" applyFill="1" applyBorder="1" applyAlignment="1">
      <alignment horizontal="center" vertical="center" wrapText="1"/>
    </xf>
    <xf numFmtId="2" fontId="13" fillId="11" borderId="1" xfId="7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6" borderId="5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10" borderId="0" xfId="0" applyFont="1" applyFill="1" applyAlignment="1">
      <alignment horizontal="center" vertical="center" wrapText="1"/>
    </xf>
    <xf numFmtId="0" fontId="10" fillId="10" borderId="0" xfId="0" applyFont="1" applyFill="1" applyAlignment="1">
      <alignment vertical="center" wrapText="1"/>
    </xf>
    <xf numFmtId="0" fontId="11" fillId="11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vertical="center" wrapText="1"/>
    </xf>
    <xf numFmtId="0" fontId="10" fillId="8" borderId="0" xfId="0" applyFont="1" applyFill="1" applyAlignment="1">
      <alignment horizontal="center" vertical="center" wrapText="1"/>
    </xf>
    <xf numFmtId="0" fontId="10" fillId="8" borderId="0" xfId="0" applyFont="1" applyFill="1" applyAlignment="1">
      <alignment vertical="center" wrapText="1"/>
    </xf>
    <xf numFmtId="0" fontId="10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/>
    </xf>
    <xf numFmtId="0" fontId="12" fillId="10" borderId="1" xfId="7" applyNumberFormat="1" applyFont="1" applyFill="1" applyBorder="1" applyAlignment="1">
      <alignment horizontal="center" vertical="center" wrapText="1"/>
    </xf>
    <xf numFmtId="0" fontId="12" fillId="5" borderId="1" xfId="7" applyNumberFormat="1" applyFont="1" applyFill="1" applyBorder="1" applyAlignment="1">
      <alignment horizontal="center" vertical="center" wrapText="1"/>
    </xf>
    <xf numFmtId="0" fontId="13" fillId="11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0" fontId="12" fillId="11" borderId="1" xfId="7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2" fillId="10" borderId="1" xfId="1" applyNumberFormat="1" applyFont="1" applyFill="1" applyBorder="1" applyAlignment="1">
      <alignment horizontal="center" vertical="center" wrapText="1"/>
    </xf>
    <xf numFmtId="0" fontId="13" fillId="11" borderId="1" xfId="1" applyNumberFormat="1" applyFont="1" applyFill="1" applyBorder="1" applyAlignment="1">
      <alignment horizontal="center" vertical="center" wrapText="1"/>
    </xf>
    <xf numFmtId="0" fontId="12" fillId="0" borderId="1" xfId="1" applyNumberFormat="1" applyFont="1" applyFill="1" applyBorder="1" applyAlignment="1">
      <alignment horizontal="center" vertical="center" wrapText="1"/>
    </xf>
    <xf numFmtId="0" fontId="12" fillId="11" borderId="1" xfId="1" applyNumberFormat="1" applyFont="1" applyFill="1" applyBorder="1" applyAlignment="1">
      <alignment horizontal="center" vertical="center" wrapText="1"/>
    </xf>
    <xf numFmtId="0" fontId="13" fillId="0" borderId="1" xfId="7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49" fontId="12" fillId="0" borderId="3" xfId="5" applyNumberFormat="1" applyFont="1" applyFill="1" applyBorder="1" applyAlignment="1">
      <alignment horizontal="center" vertical="center" wrapText="1"/>
    </xf>
    <xf numFmtId="4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167" fontId="12" fillId="0" borderId="1" xfId="7" applyNumberFormat="1" applyFont="1" applyFill="1" applyBorder="1" applyAlignment="1">
      <alignment horizontal="center" vertical="center" wrapText="1"/>
    </xf>
    <xf numFmtId="0" fontId="13" fillId="7" borderId="1" xfId="7" applyFont="1" applyFill="1" applyBorder="1" applyAlignment="1">
      <alignment horizontal="center" vertical="center" wrapText="1"/>
    </xf>
    <xf numFmtId="1" fontId="13" fillId="7" borderId="1" xfId="7" applyNumberFormat="1" applyFont="1" applyFill="1" applyBorder="1" applyAlignment="1">
      <alignment horizontal="center" vertical="center" wrapText="1"/>
    </xf>
    <xf numFmtId="0" fontId="12" fillId="7" borderId="1" xfId="7" applyNumberFormat="1" applyFont="1" applyFill="1" applyBorder="1" applyAlignment="1">
      <alignment horizontal="center" vertical="center" wrapText="1"/>
    </xf>
    <xf numFmtId="0" fontId="12" fillId="7" borderId="1" xfId="7" applyFont="1" applyFill="1" applyBorder="1" applyAlignment="1">
      <alignment horizontal="center" vertical="center" wrapText="1"/>
    </xf>
    <xf numFmtId="1" fontId="12" fillId="7" borderId="1" xfId="7" applyNumberFormat="1" applyFont="1" applyFill="1" applyBorder="1" applyAlignment="1">
      <alignment horizontal="center" vertical="center" wrapText="1"/>
    </xf>
    <xf numFmtId="167" fontId="12" fillId="7" borderId="1" xfId="7" applyNumberFormat="1" applyFont="1" applyFill="1" applyBorder="1" applyAlignment="1">
      <alignment horizontal="center" vertical="center" wrapText="1"/>
    </xf>
    <xf numFmtId="167" fontId="13" fillId="11" borderId="1" xfId="1" applyNumberFormat="1" applyFont="1" applyFill="1" applyBorder="1" applyAlignment="1">
      <alignment horizontal="center" vertical="center" wrapText="1"/>
    </xf>
    <xf numFmtId="2" fontId="13" fillId="11" borderId="1" xfId="1" applyNumberFormat="1" applyFont="1" applyFill="1" applyBorder="1" applyAlignment="1">
      <alignment horizontal="center" vertical="center" wrapText="1"/>
    </xf>
    <xf numFmtId="49" fontId="12" fillId="7" borderId="1" xfId="5" applyNumberFormat="1" applyFont="1" applyFill="1" applyBorder="1" applyAlignment="1">
      <alignment horizontal="center" vertical="center" wrapText="1"/>
    </xf>
    <xf numFmtId="2" fontId="12" fillId="7" borderId="1" xfId="7" applyNumberFormat="1" applyFont="1" applyFill="1" applyBorder="1" applyAlignment="1">
      <alignment horizontal="center" vertical="center" wrapText="1"/>
    </xf>
    <xf numFmtId="0" fontId="10" fillId="7" borderId="0" xfId="0" applyFont="1" applyFill="1" applyAlignment="1">
      <alignment vertical="center" wrapText="1"/>
    </xf>
    <xf numFmtId="0" fontId="10" fillId="7" borderId="0" xfId="0" applyFont="1" applyFill="1" applyAlignment="1">
      <alignment horizontal="center" vertical="center" wrapText="1"/>
    </xf>
    <xf numFmtId="0" fontId="12" fillId="6" borderId="0" xfId="0" applyNumberFormat="1" applyFont="1" applyFill="1" applyAlignment="1">
      <alignment horizontal="center" vertical="center"/>
    </xf>
    <xf numFmtId="0" fontId="12" fillId="6" borderId="1" xfId="1" applyNumberFormat="1" applyFont="1" applyFill="1" applyBorder="1" applyAlignment="1">
      <alignment horizontal="center" vertical="center" wrapText="1"/>
    </xf>
    <xf numFmtId="0" fontId="12" fillId="6" borderId="1" xfId="0" applyNumberFormat="1" applyFont="1" applyFill="1" applyBorder="1" applyAlignment="1">
      <alignment horizontal="center" vertical="center"/>
    </xf>
    <xf numFmtId="1" fontId="13" fillId="0" borderId="0" xfId="7" applyNumberFormat="1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vertical="top" wrapText="1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1" fontId="15" fillId="0" borderId="6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shrinkToFit="1"/>
    </xf>
    <xf numFmtId="0" fontId="13" fillId="10" borderId="1" xfId="1" applyNumberFormat="1" applyFont="1" applyFill="1" applyBorder="1" applyAlignment="1">
      <alignment horizontal="center" vertical="center" wrapText="1"/>
    </xf>
    <xf numFmtId="1" fontId="15" fillId="0" borderId="5" xfId="0" applyNumberFormat="1" applyFont="1" applyBorder="1" applyAlignment="1">
      <alignment horizontal="center" vertical="top" shrinkToFit="1"/>
    </xf>
    <xf numFmtId="1" fontId="15" fillId="0" borderId="6" xfId="0" applyNumberFormat="1" applyFont="1" applyBorder="1" applyAlignment="1">
      <alignment horizontal="center" vertical="top" shrinkToFit="1"/>
    </xf>
    <xf numFmtId="0" fontId="12" fillId="0" borderId="1" xfId="7" applyFont="1" applyFill="1" applyBorder="1" applyAlignment="1">
      <alignment horizontal="center" wrapText="1"/>
    </xf>
    <xf numFmtId="0" fontId="13" fillId="11" borderId="1" xfId="7" applyFont="1" applyFill="1" applyBorder="1" applyAlignment="1">
      <alignment horizontal="center" wrapText="1"/>
    </xf>
    <xf numFmtId="0" fontId="13" fillId="0" borderId="1" xfId="7" applyFont="1" applyFill="1" applyBorder="1" applyAlignment="1">
      <alignment horizontal="center" wrapText="1"/>
    </xf>
    <xf numFmtId="0" fontId="12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1" fontId="15" fillId="6" borderId="5" xfId="0" applyNumberFormat="1" applyFont="1" applyFill="1" applyBorder="1" applyAlignment="1">
      <alignment horizontal="center" vertical="center" shrinkToFit="1"/>
    </xf>
    <xf numFmtId="0" fontId="12" fillId="4" borderId="5" xfId="0" applyFont="1" applyFill="1" applyBorder="1" applyAlignment="1">
      <alignment vertical="top" wrapText="1"/>
    </xf>
    <xf numFmtId="1" fontId="12" fillId="0" borderId="0" xfId="7" applyNumberFormat="1" applyFont="1" applyFill="1" applyBorder="1" applyAlignment="1">
      <alignment horizontal="center" vertical="center" wrapText="1"/>
    </xf>
    <xf numFmtId="1" fontId="15" fillId="0" borderId="5" xfId="0" applyNumberFormat="1" applyFont="1" applyFill="1" applyBorder="1" applyAlignment="1">
      <alignment horizontal="center" vertical="center" shrinkToFit="1"/>
    </xf>
    <xf numFmtId="1" fontId="15" fillId="0" borderId="6" xfId="0" applyNumberFormat="1" applyFont="1" applyFill="1" applyBorder="1" applyAlignment="1">
      <alignment horizontal="center" vertical="center" shrinkToFit="1"/>
    </xf>
    <xf numFmtId="1" fontId="15" fillId="0" borderId="1" xfId="0" applyNumberFormat="1" applyFont="1" applyFill="1" applyBorder="1" applyAlignment="1">
      <alignment vertical="top" shrinkToFit="1"/>
    </xf>
    <xf numFmtId="2" fontId="15" fillId="0" borderId="1" xfId="0" applyNumberFormat="1" applyFont="1" applyFill="1" applyBorder="1" applyAlignment="1">
      <alignment horizontal="center" vertical="center" shrinkToFit="1"/>
    </xf>
    <xf numFmtId="1" fontId="15" fillId="0" borderId="1" xfId="0" applyNumberFormat="1" applyFont="1" applyFill="1" applyBorder="1" applyAlignment="1">
      <alignment horizontal="center" vertical="center" shrinkToFit="1"/>
    </xf>
    <xf numFmtId="0" fontId="12" fillId="11" borderId="1" xfId="7" applyFont="1" applyFill="1" applyBorder="1" applyAlignment="1">
      <alignment horizontal="justify" vertical="center" wrapText="1"/>
    </xf>
    <xf numFmtId="1" fontId="15" fillId="0" borderId="5" xfId="0" applyNumberFormat="1" applyFont="1" applyFill="1" applyBorder="1" applyAlignment="1">
      <alignment horizontal="center" shrinkToFit="1"/>
    </xf>
    <xf numFmtId="0" fontId="12" fillId="11" borderId="5" xfId="0" applyFont="1" applyFill="1" applyBorder="1" applyAlignment="1">
      <alignment vertical="top" wrapText="1"/>
    </xf>
    <xf numFmtId="1" fontId="15" fillId="6" borderId="6" xfId="0" applyNumberFormat="1" applyFont="1" applyFill="1" applyBorder="1" applyAlignment="1">
      <alignment horizontal="center" vertical="center" shrinkToFit="1"/>
    </xf>
    <xf numFmtId="1" fontId="15" fillId="6" borderId="5" xfId="0" applyNumberFormat="1" applyFont="1" applyFill="1" applyBorder="1" applyAlignment="1">
      <alignment horizontal="center" shrinkToFit="1"/>
    </xf>
    <xf numFmtId="0" fontId="12" fillId="6" borderId="5" xfId="0" applyFont="1" applyFill="1" applyBorder="1" applyAlignment="1">
      <alignment horizontal="center" vertical="top" wrapText="1"/>
    </xf>
    <xf numFmtId="1" fontId="15" fillId="4" borderId="5" xfId="0" applyNumberFormat="1" applyFont="1" applyFill="1" applyBorder="1" applyAlignment="1">
      <alignment horizontal="center" vertical="top" shrinkToFit="1"/>
    </xf>
    <xf numFmtId="1" fontId="15" fillId="4" borderId="6" xfId="0" applyNumberFormat="1" applyFont="1" applyFill="1" applyBorder="1" applyAlignment="1">
      <alignment horizontal="center" vertical="top" shrinkToFit="1"/>
    </xf>
    <xf numFmtId="0" fontId="12" fillId="0" borderId="5" xfId="0" applyFont="1" applyFill="1" applyBorder="1" applyAlignment="1">
      <alignment horizontal="center" vertical="top" wrapText="1"/>
    </xf>
    <xf numFmtId="4" fontId="12" fillId="11" borderId="1" xfId="1" applyNumberFormat="1" applyFont="1" applyFill="1" applyBorder="1" applyAlignment="1">
      <alignment horizontal="center" vertical="center" wrapText="1"/>
    </xf>
    <xf numFmtId="1" fontId="15" fillId="0" borderId="5" xfId="0" applyNumberFormat="1" applyFont="1" applyFill="1" applyBorder="1" applyAlignment="1">
      <alignment vertical="top" shrinkToFit="1"/>
    </xf>
    <xf numFmtId="0" fontId="10" fillId="11" borderId="1" xfId="0" applyNumberFormat="1" applyFont="1" applyFill="1" applyBorder="1" applyAlignment="1">
      <alignment horizontal="center" vertical="center"/>
    </xf>
    <xf numFmtId="0" fontId="12" fillId="11" borderId="1" xfId="0" applyNumberFormat="1" applyFont="1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12" fillId="11" borderId="6" xfId="0" applyFont="1" applyFill="1" applyBorder="1" applyAlignment="1">
      <alignment vertical="top" wrapText="1"/>
    </xf>
    <xf numFmtId="1" fontId="15" fillId="11" borderId="1" xfId="0" applyNumberFormat="1" applyFont="1" applyFill="1" applyBorder="1" applyAlignment="1">
      <alignment vertical="top" shrinkToFit="1"/>
    </xf>
    <xf numFmtId="0" fontId="10" fillId="11" borderId="1" xfId="0" applyFont="1" applyFill="1" applyBorder="1" applyAlignment="1">
      <alignment horizontal="center" vertical="center"/>
    </xf>
    <xf numFmtId="1" fontId="15" fillId="11" borderId="5" xfId="0" applyNumberFormat="1" applyFont="1" applyFill="1" applyBorder="1" applyAlignment="1">
      <alignment vertical="top" shrinkToFit="1"/>
    </xf>
    <xf numFmtId="1" fontId="15" fillId="11" borderId="6" xfId="0" applyNumberFormat="1" applyFont="1" applyFill="1" applyBorder="1" applyAlignment="1">
      <alignment vertical="top" shrinkToFit="1"/>
    </xf>
    <xf numFmtId="1" fontId="15" fillId="11" borderId="0" xfId="0" applyNumberFormat="1" applyFont="1" applyFill="1" applyBorder="1" applyAlignment="1">
      <alignment vertical="top" shrinkToFit="1"/>
    </xf>
    <xf numFmtId="167" fontId="12" fillId="6" borderId="1" xfId="1" applyNumberFormat="1" applyFont="1" applyFill="1" applyBorder="1" applyAlignment="1">
      <alignment horizontal="center" vertical="center" wrapText="1"/>
    </xf>
    <xf numFmtId="1" fontId="16" fillId="11" borderId="0" xfId="0" applyNumberFormat="1" applyFont="1" applyFill="1" applyBorder="1" applyAlignment="1">
      <alignment vertical="top" shrinkToFit="1"/>
    </xf>
    <xf numFmtId="0" fontId="12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3" fillId="11" borderId="1" xfId="0" applyFont="1" applyFill="1" applyBorder="1" applyAlignment="1">
      <alignment horizontal="center" vertical="top" wrapText="1"/>
    </xf>
    <xf numFmtId="2" fontId="15" fillId="0" borderId="5" xfId="0" applyNumberFormat="1" applyFont="1" applyBorder="1" applyAlignment="1">
      <alignment horizontal="center" vertical="top" shrinkToFit="1"/>
    </xf>
    <xf numFmtId="0" fontId="10" fillId="9" borderId="0" xfId="0" applyFont="1" applyFill="1" applyAlignment="1">
      <alignment horizontal="center" vertical="center"/>
    </xf>
    <xf numFmtId="0" fontId="12" fillId="9" borderId="1" xfId="7" applyFont="1" applyFill="1" applyBorder="1" applyAlignment="1">
      <alignment horizontal="center" vertical="center" wrapText="1"/>
    </xf>
    <xf numFmtId="4" fontId="12" fillId="9" borderId="1" xfId="7" applyNumberFormat="1" applyFont="1" applyFill="1" applyBorder="1" applyAlignment="1">
      <alignment horizontal="center" vertical="center" wrapText="1"/>
    </xf>
    <xf numFmtId="4" fontId="13" fillId="9" borderId="1" xfId="7" applyNumberFormat="1" applyFont="1" applyFill="1" applyBorder="1" applyAlignment="1">
      <alignment horizontal="center" vertical="center" wrapText="1"/>
    </xf>
    <xf numFmtId="0" fontId="13" fillId="9" borderId="1" xfId="7" applyFont="1" applyFill="1" applyBorder="1" applyAlignment="1">
      <alignment horizontal="center" vertical="center" wrapText="1"/>
    </xf>
    <xf numFmtId="1" fontId="13" fillId="9" borderId="1" xfId="7" applyNumberFormat="1" applyFont="1" applyFill="1" applyBorder="1" applyAlignment="1">
      <alignment horizontal="center" vertical="center" wrapText="1"/>
    </xf>
    <xf numFmtId="2" fontId="12" fillId="9" borderId="1" xfId="7" applyNumberFormat="1" applyFont="1" applyFill="1" applyBorder="1" applyAlignment="1">
      <alignment horizontal="center" vertical="center" wrapText="1"/>
    </xf>
    <xf numFmtId="167" fontId="12" fillId="9" borderId="1" xfId="7" applyNumberFormat="1" applyFont="1" applyFill="1" applyBorder="1" applyAlignment="1">
      <alignment horizontal="center" vertical="center" wrapText="1"/>
    </xf>
    <xf numFmtId="1" fontId="12" fillId="9" borderId="1" xfId="7" applyNumberFormat="1" applyFont="1" applyFill="1" applyBorder="1" applyAlignment="1">
      <alignment horizontal="center" vertical="center" wrapText="1"/>
    </xf>
    <xf numFmtId="167" fontId="13" fillId="9" borderId="1" xfId="7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166" fontId="12" fillId="9" borderId="1" xfId="7" applyNumberFormat="1" applyFont="1" applyFill="1" applyBorder="1" applyAlignment="1">
      <alignment horizontal="center" vertical="center" wrapText="1"/>
    </xf>
    <xf numFmtId="2" fontId="13" fillId="9" borderId="1" xfId="7" applyNumberFormat="1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top" shrinkToFit="1"/>
    </xf>
    <xf numFmtId="0" fontId="10" fillId="11" borderId="0" xfId="0" applyFont="1" applyFill="1" applyAlignment="1">
      <alignment vertical="center"/>
    </xf>
    <xf numFmtId="2" fontId="10" fillId="0" borderId="1" xfId="7" applyNumberFormat="1" applyFont="1" applyFill="1" applyBorder="1" applyAlignment="1">
      <alignment horizontal="center" vertical="center" wrapText="1"/>
    </xf>
    <xf numFmtId="1" fontId="15" fillId="0" borderId="5" xfId="0" applyNumberFormat="1" applyFont="1" applyFill="1" applyBorder="1" applyAlignment="1">
      <alignment horizontal="center" vertical="top" shrinkToFit="1"/>
    </xf>
    <xf numFmtId="2" fontId="15" fillId="0" borderId="5" xfId="0" applyNumberFormat="1" applyFont="1" applyFill="1" applyBorder="1" applyAlignment="1">
      <alignment horizontal="center" vertical="top" shrinkToFit="1"/>
    </xf>
    <xf numFmtId="1" fontId="15" fillId="0" borderId="6" xfId="0" applyNumberFormat="1" applyFont="1" applyFill="1" applyBorder="1" applyAlignment="1">
      <alignment horizontal="center" vertical="top" shrinkToFit="1"/>
    </xf>
    <xf numFmtId="2" fontId="15" fillId="0" borderId="5" xfId="0" applyNumberFormat="1" applyFont="1" applyFill="1" applyBorder="1" applyAlignment="1">
      <alignment vertical="top" shrinkToFit="1"/>
    </xf>
    <xf numFmtId="1" fontId="15" fillId="9" borderId="5" xfId="0" applyNumberFormat="1" applyFont="1" applyFill="1" applyBorder="1" applyAlignment="1">
      <alignment horizontal="center" vertical="top" shrinkToFit="1"/>
    </xf>
    <xf numFmtId="4" fontId="10" fillId="0" borderId="1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top" shrinkToFit="1"/>
    </xf>
    <xf numFmtId="1" fontId="15" fillId="0" borderId="0" xfId="0" applyNumberFormat="1" applyFont="1" applyFill="1" applyBorder="1" applyAlignment="1">
      <alignment vertical="top" shrinkToFit="1"/>
    </xf>
    <xf numFmtId="0" fontId="12" fillId="11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justify" vertical="center"/>
    </xf>
    <xf numFmtId="0" fontId="12" fillId="7" borderId="5" xfId="0" applyFont="1" applyFill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5" xfId="0" applyFont="1" applyFill="1" applyBorder="1" applyAlignment="1">
      <alignment horizontal="justify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2" fillId="6" borderId="5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4" borderId="5" xfId="0" applyFont="1" applyFill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0" fontId="13" fillId="11" borderId="5" xfId="0" applyFont="1" applyFill="1" applyBorder="1" applyAlignment="1">
      <alignment horizontal="justify" vertical="center" wrapText="1"/>
    </xf>
    <xf numFmtId="0" fontId="13" fillId="11" borderId="1" xfId="0" applyFont="1" applyFill="1" applyBorder="1" applyAlignment="1">
      <alignment horizontal="justify" vertical="center" wrapText="1"/>
    </xf>
    <xf numFmtId="1" fontId="12" fillId="0" borderId="3" xfId="7" applyNumberFormat="1" applyFont="1" applyFill="1" applyBorder="1" applyAlignment="1">
      <alignment horizontal="center" vertical="center" wrapText="1"/>
    </xf>
    <xf numFmtId="0" fontId="12" fillId="0" borderId="3" xfId="7" applyFont="1" applyFill="1" applyBorder="1" applyAlignment="1">
      <alignment horizontal="center" vertical="center" wrapText="1"/>
    </xf>
    <xf numFmtId="0" fontId="12" fillId="0" borderId="3" xfId="1" applyNumberFormat="1" applyFont="1" applyFill="1" applyBorder="1" applyAlignment="1">
      <alignment horizontal="center" vertical="center" wrapText="1"/>
    </xf>
    <xf numFmtId="4" fontId="13" fillId="0" borderId="3" xfId="7" applyNumberFormat="1" applyFont="1" applyFill="1" applyBorder="1" applyAlignment="1">
      <alignment horizontal="center" vertical="center" wrapText="1"/>
    </xf>
    <xf numFmtId="0" fontId="12" fillId="7" borderId="1" xfId="1" applyNumberFormat="1" applyFont="1" applyFill="1" applyBorder="1" applyAlignment="1">
      <alignment horizontal="center" vertical="center" wrapText="1"/>
    </xf>
    <xf numFmtId="0" fontId="19" fillId="11" borderId="7" xfId="18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justify" vertical="center" wrapText="1"/>
    </xf>
    <xf numFmtId="0" fontId="19" fillId="11" borderId="1" xfId="18" applyFont="1" applyFill="1" applyBorder="1" applyAlignment="1">
      <alignment horizontal="left" vertical="center"/>
    </xf>
    <xf numFmtId="0" fontId="19" fillId="11" borderId="7" xfId="18" applyFont="1" applyFill="1" applyBorder="1" applyAlignment="1">
      <alignment horizontal="left" vertical="top"/>
    </xf>
    <xf numFmtId="0" fontId="10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166" fontId="15" fillId="11" borderId="1" xfId="0" applyNumberFormat="1" applyFont="1" applyFill="1" applyBorder="1" applyAlignment="1">
      <alignment vertical="top" shrinkToFit="1"/>
    </xf>
    <xf numFmtId="0" fontId="12" fillId="0" borderId="5" xfId="0" applyFont="1" applyFill="1" applyBorder="1" applyAlignment="1">
      <alignment horizontal="center" vertical="center" wrapText="1"/>
    </xf>
    <xf numFmtId="2" fontId="15" fillId="11" borderId="6" xfId="0" applyNumberFormat="1" applyFont="1" applyFill="1" applyBorder="1" applyAlignment="1">
      <alignment vertical="top" shrinkToFit="1"/>
    </xf>
    <xf numFmtId="2" fontId="15" fillId="11" borderId="1" xfId="0" applyNumberFormat="1" applyFont="1" applyFill="1" applyBorder="1" applyAlignment="1">
      <alignment vertical="top" shrinkToFit="1"/>
    </xf>
    <xf numFmtId="49" fontId="13" fillId="7" borderId="1" xfId="5" applyNumberFormat="1" applyFont="1" applyFill="1" applyBorder="1" applyAlignment="1">
      <alignment horizontal="center" vertical="center" wrapText="1"/>
    </xf>
    <xf numFmtId="0" fontId="13" fillId="7" borderId="1" xfId="7" applyFont="1" applyFill="1" applyBorder="1" applyAlignment="1">
      <alignment horizontal="center" wrapText="1"/>
    </xf>
    <xf numFmtId="1" fontId="15" fillId="7" borderId="5" xfId="0" applyNumberFormat="1" applyFont="1" applyFill="1" applyBorder="1" applyAlignment="1">
      <alignment horizontal="center" vertical="top" shrinkToFit="1"/>
    </xf>
    <xf numFmtId="1" fontId="15" fillId="7" borderId="5" xfId="0" applyNumberFormat="1" applyFont="1" applyFill="1" applyBorder="1" applyAlignment="1">
      <alignment vertical="top" shrinkToFit="1"/>
    </xf>
    <xf numFmtId="2" fontId="15" fillId="0" borderId="6" xfId="0" applyNumberFormat="1" applyFont="1" applyFill="1" applyBorder="1" applyAlignment="1">
      <alignment horizontal="center" vertical="top" shrinkToFit="1"/>
    </xf>
    <xf numFmtId="167" fontId="12" fillId="0" borderId="1" xfId="1" applyNumberFormat="1" applyFont="1" applyFill="1" applyBorder="1" applyAlignment="1">
      <alignment horizontal="center" vertical="center" wrapText="1"/>
    </xf>
    <xf numFmtId="0" fontId="12" fillId="3" borderId="1" xfId="7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justify" vertical="center" wrapText="1"/>
    </xf>
    <xf numFmtId="1" fontId="15" fillId="0" borderId="6" xfId="0" applyNumberFormat="1" applyFont="1" applyFill="1" applyBorder="1" applyAlignment="1">
      <alignment horizontal="center" shrinkToFit="1"/>
    </xf>
    <xf numFmtId="1" fontId="15" fillId="0" borderId="6" xfId="0" applyNumberFormat="1" applyFont="1" applyFill="1" applyBorder="1" applyAlignment="1">
      <alignment vertical="top" shrinkToFit="1"/>
    </xf>
    <xf numFmtId="0" fontId="19" fillId="11" borderId="1" xfId="18" applyFont="1" applyFill="1" applyBorder="1" applyAlignment="1">
      <alignment horizontal="left" vertical="top"/>
    </xf>
    <xf numFmtId="0" fontId="10" fillId="0" borderId="0" xfId="0" applyFont="1" applyFill="1" applyAlignment="1">
      <alignment horizontal="justify" vertical="center" wrapText="1"/>
    </xf>
    <xf numFmtId="0" fontId="10" fillId="0" borderId="0" xfId="0" applyNumberFormat="1" applyFont="1" applyFill="1" applyAlignment="1">
      <alignment vertical="center" wrapText="1"/>
    </xf>
    <xf numFmtId="0" fontId="12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0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Alignment="1">
      <alignment horizontal="right" vertical="center" wrapText="1"/>
    </xf>
    <xf numFmtId="4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center" vertical="top" wrapText="1"/>
    </xf>
    <xf numFmtId="0" fontId="10" fillId="0" borderId="0" xfId="0" applyNumberFormat="1" applyFont="1" applyFill="1" applyAlignment="1">
      <alignment vertical="top" wrapText="1"/>
    </xf>
    <xf numFmtId="0" fontId="12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vertical="top" wrapText="1"/>
    </xf>
    <xf numFmtId="4" fontId="10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center"/>
    </xf>
    <xf numFmtId="0" fontId="12" fillId="0" borderId="0" xfId="0" applyNumberFormat="1" applyFont="1" applyFill="1" applyAlignment="1">
      <alignment horizontal="center"/>
    </xf>
    <xf numFmtId="4" fontId="11" fillId="0" borderId="0" xfId="0" applyNumberFormat="1" applyFont="1" applyFill="1" applyAlignment="1">
      <alignment horizontal="left"/>
    </xf>
    <xf numFmtId="4" fontId="16" fillId="0" borderId="0" xfId="3" applyNumberFormat="1" applyFont="1" applyFill="1" applyAlignment="1">
      <alignment horizontal="left" vertical="top"/>
    </xf>
    <xf numFmtId="0" fontId="10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vertical="center"/>
    </xf>
    <xf numFmtId="0" fontId="12" fillId="0" borderId="0" xfId="0" applyNumberFormat="1" applyFont="1" applyFill="1" applyAlignment="1">
      <alignment horizontal="center" vertical="center"/>
    </xf>
    <xf numFmtId="4" fontId="12" fillId="0" borderId="0" xfId="0" applyNumberFormat="1" applyFont="1" applyFill="1" applyAlignment="1">
      <alignment horizontal="left" vertical="center"/>
    </xf>
    <xf numFmtId="4" fontId="15" fillId="0" borderId="0" xfId="3" applyNumberFormat="1" applyFont="1" applyFill="1" applyAlignment="1">
      <alignment horizontal="left" vertical="top"/>
    </xf>
    <xf numFmtId="4" fontId="15" fillId="0" borderId="2" xfId="3" applyNumberFormat="1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NumberFormat="1" applyFont="1" applyFill="1"/>
    <xf numFmtId="4" fontId="12" fillId="0" borderId="0" xfId="0" applyNumberFormat="1" applyFont="1" applyFill="1" applyAlignment="1">
      <alignment horizontal="left"/>
    </xf>
    <xf numFmtId="4" fontId="12" fillId="0" borderId="0" xfId="3" applyNumberFormat="1" applyFont="1" applyFill="1" applyAlignment="1">
      <alignment horizontal="left"/>
    </xf>
    <xf numFmtId="0" fontId="10" fillId="0" borderId="0" xfId="0" applyFont="1" applyFill="1" applyAlignment="1">
      <alignment horizontal="center"/>
    </xf>
    <xf numFmtId="4" fontId="10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justify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1" fontId="12" fillId="12" borderId="1" xfId="7" applyNumberFormat="1" applyFont="1" applyFill="1" applyBorder="1" applyAlignment="1">
      <alignment horizontal="center" vertical="center" wrapText="1"/>
    </xf>
    <xf numFmtId="4" fontId="12" fillId="12" borderId="1" xfId="7" applyNumberFormat="1" applyFont="1" applyFill="1" applyBorder="1" applyAlignment="1">
      <alignment horizontal="center" vertical="center" wrapText="1"/>
    </xf>
    <xf numFmtId="0" fontId="12" fillId="12" borderId="1" xfId="7" applyNumberFormat="1" applyFont="1" applyFill="1" applyBorder="1" applyAlignment="1">
      <alignment horizontal="center" vertical="center" wrapText="1"/>
    </xf>
    <xf numFmtId="2" fontId="12" fillId="11" borderId="1" xfId="7" applyNumberFormat="1" applyFont="1" applyFill="1" applyBorder="1" applyAlignment="1">
      <alignment horizontal="center" vertical="center" wrapText="1"/>
    </xf>
    <xf numFmtId="2" fontId="12" fillId="12" borderId="1" xfId="7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justify" vertical="center" wrapText="1"/>
    </xf>
    <xf numFmtId="2" fontId="12" fillId="13" borderId="1" xfId="7" applyNumberFormat="1" applyFont="1" applyFill="1" applyBorder="1" applyAlignment="1">
      <alignment horizontal="center" vertical="center" wrapText="1"/>
    </xf>
    <xf numFmtId="0" fontId="12" fillId="13" borderId="1" xfId="7" applyNumberFormat="1" applyFont="1" applyFill="1" applyBorder="1" applyAlignment="1">
      <alignment horizontal="center" vertical="center" wrapText="1"/>
    </xf>
    <xf numFmtId="2" fontId="21" fillId="0" borderId="0" xfId="17" applyNumberFormat="1" applyFont="1" applyAlignment="1">
      <alignment horizontal="left" vertical="center"/>
    </xf>
    <xf numFmtId="2" fontId="22" fillId="0" borderId="0" xfId="17" applyNumberFormat="1" applyFont="1" applyAlignment="1" applyProtection="1">
      <alignment vertical="center"/>
      <protection locked="0"/>
    </xf>
    <xf numFmtId="2" fontId="22" fillId="0" borderId="0" xfId="17" applyNumberFormat="1" applyFont="1" applyAlignment="1" applyProtection="1">
      <alignment vertical="center" wrapText="1"/>
      <protection locked="0"/>
    </xf>
    <xf numFmtId="2" fontId="22" fillId="0" borderId="0" xfId="17" applyNumberFormat="1" applyFont="1" applyAlignment="1" applyProtection="1">
      <alignment horizontal="center" vertical="center"/>
      <protection locked="0"/>
    </xf>
    <xf numFmtId="2" fontId="22" fillId="0" borderId="0" xfId="17" applyNumberFormat="1" applyFont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4" fontId="22" fillId="0" borderId="0" xfId="0" applyNumberFormat="1" applyFont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19" fillId="0" borderId="1" xfId="18" applyFont="1" applyFill="1" applyBorder="1" applyAlignment="1">
      <alignment horizontal="left" vertical="center"/>
    </xf>
    <xf numFmtId="0" fontId="19" fillId="10" borderId="1" xfId="18" applyFont="1" applyFill="1" applyBorder="1" applyAlignment="1">
      <alignment horizontal="left" vertical="center"/>
    </xf>
    <xf numFmtId="0" fontId="11" fillId="10" borderId="1" xfId="0" applyFont="1" applyFill="1" applyBorder="1" applyAlignment="1">
      <alignment horizontal="justify" vertical="center" wrapText="1"/>
    </xf>
    <xf numFmtId="1" fontId="12" fillId="10" borderId="1" xfId="7" applyNumberFormat="1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vertical="center" wrapText="1"/>
    </xf>
    <xf numFmtId="0" fontId="11" fillId="10" borderId="0" xfId="0" applyFont="1" applyFill="1" applyAlignment="1">
      <alignment horizontal="center" vertical="center" wrapText="1"/>
    </xf>
    <xf numFmtId="0" fontId="11" fillId="10" borderId="0" xfId="0" applyFont="1" applyFill="1" applyAlignment="1">
      <alignment vertical="center" wrapText="1"/>
    </xf>
    <xf numFmtId="2" fontId="21" fillId="14" borderId="0" xfId="17" applyNumberFormat="1" applyFont="1" applyFill="1" applyAlignment="1">
      <alignment horizontal="left" vertical="center"/>
    </xf>
    <xf numFmtId="2" fontId="21" fillId="14" borderId="0" xfId="17" applyNumberFormat="1" applyFont="1" applyFill="1" applyAlignment="1" applyProtection="1">
      <alignment vertical="center"/>
      <protection locked="0"/>
    </xf>
    <xf numFmtId="2" fontId="21" fillId="14" borderId="0" xfId="17" applyNumberFormat="1" applyFont="1" applyFill="1" applyAlignment="1" applyProtection="1">
      <alignment horizontal="center" vertical="center"/>
      <protection locked="0"/>
    </xf>
    <xf numFmtId="49" fontId="12" fillId="14" borderId="1" xfId="5" applyNumberFormat="1" applyFont="1" applyFill="1" applyBorder="1" applyAlignment="1">
      <alignment horizontal="center" vertical="center" wrapText="1"/>
    </xf>
    <xf numFmtId="49" fontId="13" fillId="14" borderId="1" xfId="5" applyNumberFormat="1" applyFont="1" applyFill="1" applyBorder="1" applyAlignment="1">
      <alignment horizontal="center" vertical="center" wrapText="1"/>
    </xf>
    <xf numFmtId="0" fontId="12" fillId="14" borderId="5" xfId="0" applyFont="1" applyFill="1" applyBorder="1" applyAlignment="1">
      <alignment horizontal="justify" vertical="center" wrapText="1"/>
    </xf>
    <xf numFmtId="0" fontId="12" fillId="14" borderId="1" xfId="7" applyFont="1" applyFill="1" applyBorder="1" applyAlignment="1">
      <alignment horizontal="center" vertical="center" wrapText="1"/>
    </xf>
    <xf numFmtId="1" fontId="15" fillId="14" borderId="5" xfId="0" applyNumberFormat="1" applyFont="1" applyFill="1" applyBorder="1" applyAlignment="1">
      <alignment horizontal="center" vertical="top" shrinkToFit="1"/>
    </xf>
    <xf numFmtId="0" fontId="13" fillId="14" borderId="1" xfId="7" applyFont="1" applyFill="1" applyBorder="1" applyAlignment="1">
      <alignment horizontal="center" wrapText="1"/>
    </xf>
    <xf numFmtId="0" fontId="13" fillId="14" borderId="1" xfId="7" applyFont="1" applyFill="1" applyBorder="1" applyAlignment="1">
      <alignment horizontal="center" vertical="center" wrapText="1"/>
    </xf>
    <xf numFmtId="4" fontId="12" fillId="14" borderId="1" xfId="7" applyNumberFormat="1" applyFont="1" applyFill="1" applyBorder="1" applyAlignment="1">
      <alignment horizontal="center" vertical="center" wrapText="1"/>
    </xf>
    <xf numFmtId="1" fontId="15" fillId="14" borderId="5" xfId="0" applyNumberFormat="1" applyFont="1" applyFill="1" applyBorder="1" applyAlignment="1">
      <alignment vertical="top" shrinkToFit="1"/>
    </xf>
    <xf numFmtId="1" fontId="12" fillId="14" borderId="1" xfId="7" applyNumberFormat="1" applyFont="1" applyFill="1" applyBorder="1" applyAlignment="1">
      <alignment horizontal="center" vertical="center" wrapText="1"/>
    </xf>
    <xf numFmtId="0" fontId="12" fillId="14" borderId="1" xfId="7" applyNumberFormat="1" applyFont="1" applyFill="1" applyBorder="1" applyAlignment="1">
      <alignment horizontal="center" vertical="center" wrapText="1"/>
    </xf>
    <xf numFmtId="0" fontId="12" fillId="14" borderId="1" xfId="1" applyNumberFormat="1" applyFont="1" applyFill="1" applyBorder="1" applyAlignment="1">
      <alignment horizontal="center" vertical="center" wrapText="1"/>
    </xf>
    <xf numFmtId="4" fontId="13" fillId="14" borderId="1" xfId="7" applyNumberFormat="1" applyFont="1" applyFill="1" applyBorder="1" applyAlignment="1">
      <alignment horizontal="center" vertical="center" wrapText="1"/>
    </xf>
    <xf numFmtId="0" fontId="10" fillId="14" borderId="0" xfId="0" applyFont="1" applyFill="1" applyAlignment="1">
      <alignment horizontal="center" vertical="center" wrapText="1"/>
    </xf>
    <xf numFmtId="0" fontId="10" fillId="14" borderId="0" xfId="0" applyFont="1" applyFill="1" applyAlignment="1">
      <alignment vertical="center" wrapText="1"/>
    </xf>
    <xf numFmtId="1" fontId="15" fillId="14" borderId="5" xfId="0" applyNumberFormat="1" applyFont="1" applyFill="1" applyBorder="1" applyAlignment="1">
      <alignment horizontal="center" shrinkToFit="1"/>
    </xf>
    <xf numFmtId="4" fontId="13" fillId="0" borderId="1" xfId="0" applyNumberFormat="1" applyFont="1" applyFill="1" applyBorder="1" applyAlignment="1">
      <alignment horizontal="center" vertical="center" wrapText="1"/>
    </xf>
    <xf numFmtId="2" fontId="22" fillId="0" borderId="0" xfId="17" applyNumberFormat="1" applyFont="1" applyFill="1" applyAlignment="1" applyProtection="1">
      <alignment vertical="center"/>
      <protection locked="0"/>
    </xf>
    <xf numFmtId="0" fontId="20" fillId="0" borderId="0" xfId="0" applyFont="1" applyFill="1" applyAlignment="1">
      <alignment vertical="center"/>
    </xf>
    <xf numFmtId="2" fontId="21" fillId="0" borderId="0" xfId="17" applyNumberFormat="1" applyFont="1" applyFill="1" applyAlignment="1" applyProtection="1">
      <alignment vertical="center"/>
      <protection locked="0"/>
    </xf>
    <xf numFmtId="49" fontId="13" fillId="0" borderId="0" xfId="5" applyNumberFormat="1" applyFont="1" applyFill="1" applyBorder="1" applyAlignment="1">
      <alignment horizontal="center" vertical="center" wrapText="1"/>
    </xf>
    <xf numFmtId="0" fontId="19" fillId="0" borderId="0" xfId="18" applyFont="1" applyFill="1" applyBorder="1" applyAlignment="1">
      <alignment horizontal="left" vertical="center"/>
    </xf>
    <xf numFmtId="49" fontId="12" fillId="0" borderId="0" xfId="5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13" fillId="0" borderId="0" xfId="7" applyFont="1" applyFill="1" applyBorder="1" applyAlignment="1">
      <alignment horizontal="center" vertical="center" wrapText="1"/>
    </xf>
    <xf numFmtId="0" fontId="12" fillId="0" borderId="0" xfId="7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4" fontId="13" fillId="0" borderId="0" xfId="7" applyNumberFormat="1" applyFont="1" applyFill="1" applyBorder="1" applyAlignment="1">
      <alignment horizontal="center" vertical="center" wrapText="1"/>
    </xf>
    <xf numFmtId="4" fontId="12" fillId="0" borderId="0" xfId="7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10" borderId="9" xfId="19" applyFont="1" applyFill="1" applyBorder="1" applyAlignment="1" applyProtection="1">
      <alignment horizontal="center" vertical="center" wrapText="1"/>
      <protection locked="0"/>
    </xf>
    <xf numFmtId="0" fontId="13" fillId="10" borderId="9" xfId="19" applyFont="1" applyFill="1" applyBorder="1" applyAlignment="1" applyProtection="1">
      <alignment horizontal="left" vertical="center" wrapText="1"/>
      <protection locked="0"/>
    </xf>
    <xf numFmtId="0" fontId="10" fillId="10" borderId="0" xfId="0" applyFont="1" applyFill="1" applyAlignment="1">
      <alignment horizontal="center" vertical="center"/>
    </xf>
    <xf numFmtId="0" fontId="10" fillId="10" borderId="0" xfId="0" applyFont="1" applyFill="1" applyAlignment="1">
      <alignment vertical="center"/>
    </xf>
    <xf numFmtId="49" fontId="13" fillId="10" borderId="9" xfId="5" applyNumberFormat="1" applyFont="1" applyFill="1" applyBorder="1" applyAlignment="1">
      <alignment horizontal="center" vertical="center" wrapText="1"/>
    </xf>
    <xf numFmtId="49" fontId="12" fillId="10" borderId="9" xfId="5" applyNumberFormat="1" applyFont="1" applyFill="1" applyBorder="1" applyAlignment="1">
      <alignment horizontal="center" vertical="center" wrapText="1"/>
    </xf>
    <xf numFmtId="0" fontId="13" fillId="10" borderId="9" xfId="7" applyFont="1" applyFill="1" applyBorder="1" applyAlignment="1">
      <alignment horizontal="center" vertical="center" wrapText="1"/>
    </xf>
    <xf numFmtId="1" fontId="13" fillId="10" borderId="9" xfId="7" applyNumberFormat="1" applyFont="1" applyFill="1" applyBorder="1" applyAlignment="1">
      <alignment horizontal="center" vertical="center" wrapText="1"/>
    </xf>
    <xf numFmtId="1" fontId="12" fillId="10" borderId="9" xfId="7" applyNumberFormat="1" applyFont="1" applyFill="1" applyBorder="1" applyAlignment="1">
      <alignment horizontal="center" vertical="center" wrapText="1"/>
    </xf>
    <xf numFmtId="0" fontId="12" fillId="10" borderId="9" xfId="7" applyNumberFormat="1" applyFont="1" applyFill="1" applyBorder="1" applyAlignment="1">
      <alignment horizontal="center" vertical="center" wrapText="1"/>
    </xf>
    <xf numFmtId="0" fontId="12" fillId="10" borderId="9" xfId="1" applyNumberFormat="1" applyFont="1" applyFill="1" applyBorder="1" applyAlignment="1">
      <alignment horizontal="center" vertical="center" wrapText="1"/>
    </xf>
    <xf numFmtId="0" fontId="12" fillId="0" borderId="9" xfId="1" applyNumberFormat="1" applyFont="1" applyFill="1" applyBorder="1" applyAlignment="1">
      <alignment horizontal="center" vertical="center" wrapText="1"/>
    </xf>
    <xf numFmtId="49" fontId="13" fillId="15" borderId="9" xfId="5" applyNumberFormat="1" applyFont="1" applyFill="1" applyBorder="1" applyAlignment="1">
      <alignment horizontal="center" vertical="center" wrapText="1"/>
    </xf>
    <xf numFmtId="0" fontId="19" fillId="15" borderId="9" xfId="18" applyFont="1" applyFill="1" applyBorder="1" applyAlignment="1">
      <alignment horizontal="left" vertical="center"/>
    </xf>
    <xf numFmtId="49" fontId="12" fillId="15" borderId="9" xfId="5" applyNumberFormat="1" applyFont="1" applyFill="1" applyBorder="1" applyAlignment="1">
      <alignment horizontal="center" vertical="center" wrapText="1"/>
    </xf>
    <xf numFmtId="0" fontId="13" fillId="15" borderId="9" xfId="2" applyFont="1" applyFill="1" applyBorder="1" applyAlignment="1" applyProtection="1">
      <alignment horizontal="left" vertical="center" wrapText="1"/>
      <protection locked="0"/>
    </xf>
    <xf numFmtId="0" fontId="13" fillId="15" borderId="9" xfId="7" applyFont="1" applyFill="1" applyBorder="1" applyAlignment="1">
      <alignment horizontal="center" vertical="center" wrapText="1"/>
    </xf>
    <xf numFmtId="1" fontId="13" fillId="15" borderId="9" xfId="7" applyNumberFormat="1" applyFont="1" applyFill="1" applyBorder="1" applyAlignment="1">
      <alignment horizontal="center" vertical="center" wrapText="1"/>
    </xf>
    <xf numFmtId="1" fontId="12" fillId="15" borderId="9" xfId="7" applyNumberFormat="1" applyFont="1" applyFill="1" applyBorder="1" applyAlignment="1">
      <alignment horizontal="center" vertical="center" wrapText="1"/>
    </xf>
    <xf numFmtId="0" fontId="12" fillId="15" borderId="9" xfId="7" applyNumberFormat="1" applyFont="1" applyFill="1" applyBorder="1" applyAlignment="1">
      <alignment horizontal="center" vertical="center" wrapText="1"/>
    </xf>
    <xf numFmtId="0" fontId="10" fillId="15" borderId="0" xfId="0" applyFont="1" applyFill="1" applyAlignment="1">
      <alignment horizontal="center" vertical="center"/>
    </xf>
    <xf numFmtId="0" fontId="10" fillId="15" borderId="0" xfId="0" applyFont="1" applyFill="1" applyAlignment="1">
      <alignment vertical="center"/>
    </xf>
    <xf numFmtId="1" fontId="12" fillId="15" borderId="9" xfId="1" applyNumberFormat="1" applyFont="1" applyFill="1" applyBorder="1" applyAlignment="1">
      <alignment horizontal="center" vertical="center" wrapText="1"/>
    </xf>
    <xf numFmtId="4" fontId="13" fillId="0" borderId="9" xfId="7" applyNumberFormat="1" applyFont="1" applyFill="1" applyBorder="1" applyAlignment="1">
      <alignment horizontal="center" vertical="center" wrapText="1"/>
    </xf>
    <xf numFmtId="4" fontId="12" fillId="0" borderId="9" xfId="7" applyNumberFormat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 wrapText="1"/>
    </xf>
    <xf numFmtId="4" fontId="13" fillId="10" borderId="9" xfId="7" applyNumberFormat="1" applyFont="1" applyFill="1" applyBorder="1" applyAlignment="1">
      <alignment horizontal="center" vertical="center" wrapText="1"/>
    </xf>
    <xf numFmtId="4" fontId="12" fillId="10" borderId="9" xfId="7" applyNumberFormat="1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vertical="center" wrapText="1"/>
    </xf>
    <xf numFmtId="4" fontId="13" fillId="15" borderId="9" xfId="7" applyNumberFormat="1" applyFont="1" applyFill="1" applyBorder="1" applyAlignment="1">
      <alignment horizontal="center" vertical="center" wrapText="1"/>
    </xf>
    <xf numFmtId="4" fontId="12" fillId="15" borderId="9" xfId="7" applyNumberFormat="1" applyFont="1" applyFill="1" applyBorder="1" applyAlignment="1">
      <alignment horizontal="center" vertical="center" wrapText="1"/>
    </xf>
    <xf numFmtId="0" fontId="13" fillId="15" borderId="9" xfId="0" applyFont="1" applyFill="1" applyBorder="1" applyAlignment="1">
      <alignment vertical="center" wrapText="1"/>
    </xf>
    <xf numFmtId="1" fontId="13" fillId="11" borderId="1" xfId="1" applyNumberFormat="1" applyFont="1" applyFill="1" applyBorder="1" applyAlignment="1">
      <alignment horizontal="center" vertical="center" wrapText="1"/>
    </xf>
    <xf numFmtId="49" fontId="12" fillId="16" borderId="1" xfId="5" applyNumberFormat="1" applyFont="1" applyFill="1" applyBorder="1" applyAlignment="1">
      <alignment horizontal="center" vertical="center" wrapText="1"/>
    </xf>
    <xf numFmtId="0" fontId="13" fillId="16" borderId="1" xfId="7" applyFont="1" applyFill="1" applyBorder="1" applyAlignment="1">
      <alignment horizontal="justify" vertical="center" wrapText="1"/>
    </xf>
    <xf numFmtId="0" fontId="12" fillId="16" borderId="1" xfId="7" applyFont="1" applyFill="1" applyBorder="1" applyAlignment="1">
      <alignment horizontal="center" vertical="center" wrapText="1"/>
    </xf>
    <xf numFmtId="0" fontId="12" fillId="16" borderId="1" xfId="7" applyNumberFormat="1" applyFont="1" applyFill="1" applyBorder="1" applyAlignment="1">
      <alignment horizontal="center" vertical="center" wrapText="1"/>
    </xf>
    <xf numFmtId="0" fontId="12" fillId="16" borderId="1" xfId="1" applyNumberFormat="1" applyFont="1" applyFill="1" applyBorder="1" applyAlignment="1">
      <alignment horizontal="center" vertical="center" wrapText="1"/>
    </xf>
    <xf numFmtId="4" fontId="12" fillId="16" borderId="1" xfId="7" applyNumberFormat="1" applyFont="1" applyFill="1" applyBorder="1" applyAlignment="1">
      <alignment horizontal="center" vertical="center" wrapText="1"/>
    </xf>
    <xf numFmtId="4" fontId="13" fillId="16" borderId="1" xfId="7" applyNumberFormat="1" applyFont="1" applyFill="1" applyBorder="1" applyAlignment="1">
      <alignment horizontal="center" vertical="center" wrapText="1"/>
    </xf>
    <xf numFmtId="0" fontId="10" fillId="16" borderId="0" xfId="0" applyFont="1" applyFill="1" applyAlignment="1">
      <alignment horizontal="center" vertical="center" wrapText="1"/>
    </xf>
    <xf numFmtId="0" fontId="10" fillId="16" borderId="0" xfId="0" applyFont="1" applyFill="1" applyAlignment="1">
      <alignment vertical="center" wrapText="1"/>
    </xf>
    <xf numFmtId="49" fontId="12" fillId="16" borderId="1" xfId="5" applyNumberFormat="1" applyFont="1" applyFill="1" applyBorder="1" applyAlignment="1">
      <alignment vertical="center" wrapText="1"/>
    </xf>
    <xf numFmtId="0" fontId="11" fillId="16" borderId="0" xfId="0" applyFont="1" applyFill="1" applyAlignment="1">
      <alignment vertical="center"/>
    </xf>
    <xf numFmtId="0" fontId="12" fillId="16" borderId="1" xfId="7" applyFont="1" applyFill="1" applyBorder="1" applyAlignment="1">
      <alignment vertical="center" wrapText="1"/>
    </xf>
    <xf numFmtId="1" fontId="12" fillId="16" borderId="1" xfId="7" applyNumberFormat="1" applyFont="1" applyFill="1" applyBorder="1" applyAlignment="1">
      <alignment vertical="center" wrapText="1"/>
    </xf>
    <xf numFmtId="0" fontId="12" fillId="16" borderId="1" xfId="1" applyNumberFormat="1" applyFont="1" applyFill="1" applyBorder="1" applyAlignment="1">
      <alignment vertical="center" wrapText="1"/>
    </xf>
    <xf numFmtId="0" fontId="12" fillId="16" borderId="1" xfId="7" applyNumberFormat="1" applyFont="1" applyFill="1" applyBorder="1" applyAlignment="1">
      <alignment vertical="center" wrapText="1"/>
    </xf>
    <xf numFmtId="4" fontId="12" fillId="16" borderId="1" xfId="7" applyNumberFormat="1" applyFont="1" applyFill="1" applyBorder="1" applyAlignment="1">
      <alignment vertical="center" wrapText="1"/>
    </xf>
    <xf numFmtId="0" fontId="12" fillId="11" borderId="5" xfId="0" applyFont="1" applyFill="1" applyBorder="1" applyAlignment="1">
      <alignment horizontal="center" vertical="top" wrapText="1"/>
    </xf>
    <xf numFmtId="0" fontId="13" fillId="11" borderId="5" xfId="0" applyFont="1" applyFill="1" applyBorder="1" applyAlignment="1">
      <alignment horizontal="center" vertical="top" wrapText="1"/>
    </xf>
    <xf numFmtId="4" fontId="10" fillId="11" borderId="1" xfId="0" applyNumberFormat="1" applyFont="1" applyFill="1" applyBorder="1" applyAlignment="1">
      <alignment horizontal="center" vertical="center"/>
    </xf>
    <xf numFmtId="0" fontId="19" fillId="11" borderId="9" xfId="18" applyFont="1" applyFill="1" applyBorder="1" applyAlignment="1">
      <alignment horizontal="left" vertical="center"/>
    </xf>
    <xf numFmtId="49" fontId="13" fillId="11" borderId="9" xfId="5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 applyProtection="1">
      <alignment vertical="center" wrapText="1"/>
    </xf>
    <xf numFmtId="0" fontId="10" fillId="0" borderId="0" xfId="0" applyFont="1" applyFill="1" applyAlignment="1" applyProtection="1">
      <alignment vertical="center" wrapText="1"/>
    </xf>
    <xf numFmtId="0" fontId="10" fillId="0" borderId="0" xfId="0" applyFont="1" applyFill="1" applyAlignment="1" applyProtection="1">
      <alignment horizontal="justify" vertical="center" wrapText="1"/>
    </xf>
    <xf numFmtId="0" fontId="10" fillId="0" borderId="0" xfId="0" applyFont="1" applyFill="1" applyAlignment="1" applyProtection="1">
      <alignment horizontal="center" vertical="center"/>
    </xf>
    <xf numFmtId="1" fontId="10" fillId="0" borderId="0" xfId="0" applyNumberFormat="1" applyFont="1" applyFill="1" applyAlignment="1" applyProtection="1">
      <alignment horizontal="center" vertical="center"/>
    </xf>
    <xf numFmtId="0" fontId="10" fillId="0" borderId="0" xfId="0" applyNumberFormat="1" applyFont="1" applyFill="1" applyAlignment="1" applyProtection="1">
      <alignment vertical="center" wrapText="1"/>
    </xf>
    <xf numFmtId="4" fontId="10" fillId="0" borderId="0" xfId="0" applyNumberFormat="1" applyFont="1" applyFill="1" applyAlignment="1" applyProtection="1">
      <alignment vertical="center" wrapText="1"/>
    </xf>
    <xf numFmtId="4" fontId="10" fillId="0" borderId="0" xfId="0" applyNumberFormat="1" applyFont="1" applyFill="1" applyAlignment="1" applyProtection="1">
      <alignment horizontal="center" vertical="center"/>
    </xf>
    <xf numFmtId="4" fontId="10" fillId="0" borderId="0" xfId="0" applyNumberFormat="1" applyFont="1" applyFill="1" applyAlignment="1" applyProtection="1">
      <alignment horizontal="right" vertical="center" wrapText="1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4" fontId="10" fillId="0" borderId="0" xfId="0" applyNumberFormat="1" applyFont="1" applyFill="1" applyAlignment="1" applyProtection="1">
      <alignment horizontal="right" vertical="center"/>
    </xf>
    <xf numFmtId="0" fontId="10" fillId="0" borderId="0" xfId="0" applyFont="1" applyAlignment="1" applyProtection="1">
      <alignment horizontal="center" vertical="top" wrapText="1"/>
    </xf>
    <xf numFmtId="0" fontId="10" fillId="0" borderId="0" xfId="0" applyFont="1" applyFill="1" applyAlignment="1" applyProtection="1">
      <alignment horizontal="center" vertical="top" wrapText="1"/>
    </xf>
    <xf numFmtId="0" fontId="10" fillId="0" borderId="0" xfId="0" applyNumberFormat="1" applyFont="1" applyFill="1" applyAlignment="1" applyProtection="1">
      <alignment vertical="top" wrapText="1"/>
    </xf>
    <xf numFmtId="4" fontId="10" fillId="0" borderId="0" xfId="0" applyNumberFormat="1" applyFont="1" applyFill="1" applyAlignment="1" applyProtection="1">
      <alignment vertical="top" wrapText="1"/>
    </xf>
    <xf numFmtId="0" fontId="11" fillId="0" borderId="0" xfId="0" applyFont="1" applyAlignment="1" applyProtection="1">
      <alignment horizontal="left"/>
    </xf>
    <xf numFmtId="0" fontId="11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justify" vertical="center"/>
    </xf>
    <xf numFmtId="0" fontId="11" fillId="0" borderId="0" xfId="0" applyFont="1" applyFill="1" applyAlignment="1" applyProtection="1">
      <alignment horizontal="center" vertical="center"/>
    </xf>
    <xf numFmtId="1" fontId="11" fillId="0" borderId="0" xfId="0" applyNumberFormat="1" applyFont="1" applyFill="1" applyAlignment="1" applyProtection="1">
      <alignment horizontal="left"/>
    </xf>
    <xf numFmtId="0" fontId="11" fillId="0" borderId="0" xfId="0" applyNumberFormat="1" applyFont="1" applyFill="1" applyAlignment="1" applyProtection="1">
      <alignment horizontal="center"/>
    </xf>
    <xf numFmtId="4" fontId="11" fillId="0" borderId="0" xfId="0" applyNumberFormat="1" applyFont="1" applyFill="1" applyAlignment="1" applyProtection="1">
      <alignment horizontal="left"/>
    </xf>
    <xf numFmtId="4" fontId="16" fillId="0" borderId="0" xfId="3" applyNumberFormat="1" applyFont="1" applyFill="1" applyAlignment="1" applyProtection="1">
      <alignment horizontal="left" vertical="top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center" vertical="center"/>
    </xf>
    <xf numFmtId="1" fontId="12" fillId="0" borderId="0" xfId="0" applyNumberFormat="1" applyFont="1" applyFill="1" applyAlignment="1" applyProtection="1">
      <alignment vertical="center"/>
    </xf>
    <xf numFmtId="0" fontId="10" fillId="0" borderId="0" xfId="0" applyNumberFormat="1" applyFont="1" applyFill="1" applyAlignment="1" applyProtection="1">
      <alignment horizontal="center" vertical="center"/>
    </xf>
    <xf numFmtId="4" fontId="12" fillId="0" borderId="0" xfId="0" applyNumberFormat="1" applyFont="1" applyFill="1" applyAlignment="1" applyProtection="1">
      <alignment horizontal="left" vertical="center"/>
    </xf>
    <xf numFmtId="4" fontId="15" fillId="0" borderId="0" xfId="3" applyNumberFormat="1" applyFont="1" applyFill="1" applyAlignment="1" applyProtection="1">
      <alignment horizontal="left" vertical="top"/>
    </xf>
    <xf numFmtId="4" fontId="15" fillId="0" borderId="2" xfId="3" applyNumberFormat="1" applyFont="1" applyFill="1" applyBorder="1" applyAlignment="1" applyProtection="1">
      <alignment horizontal="left"/>
    </xf>
    <xf numFmtId="0" fontId="10" fillId="0" borderId="0" xfId="0" applyFont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1" fontId="12" fillId="0" borderId="0" xfId="0" applyNumberFormat="1" applyFont="1" applyFill="1" applyProtection="1"/>
    <xf numFmtId="0" fontId="10" fillId="0" borderId="0" xfId="0" applyNumberFormat="1" applyFont="1" applyFill="1" applyAlignment="1" applyProtection="1">
      <alignment horizontal="center"/>
    </xf>
    <xf numFmtId="4" fontId="12" fillId="0" borderId="0" xfId="0" applyNumberFormat="1" applyFont="1" applyFill="1" applyAlignment="1" applyProtection="1">
      <alignment horizontal="left"/>
    </xf>
    <xf numFmtId="4" fontId="12" fillId="0" borderId="0" xfId="3" applyNumberFormat="1" applyFont="1" applyFill="1" applyAlignment="1" applyProtection="1">
      <alignment horizontal="left"/>
    </xf>
    <xf numFmtId="0" fontId="10" fillId="0" borderId="0" xfId="0" applyFont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4" fontId="10" fillId="0" borderId="0" xfId="0" applyNumberFormat="1" applyFont="1" applyFill="1" applyAlignment="1" applyProtection="1">
      <alignment horizont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Font="1" applyFill="1" applyAlignment="1" applyProtection="1">
      <alignment horizontal="justify" vertical="center" wrapText="1"/>
    </xf>
    <xf numFmtId="165" fontId="11" fillId="0" borderId="0" xfId="0" applyNumberFormat="1" applyFont="1" applyFill="1" applyAlignment="1" applyProtection="1">
      <alignment horizontal="center" vertical="center" wrapText="1"/>
    </xf>
    <xf numFmtId="1" fontId="11" fillId="0" borderId="0" xfId="0" applyNumberFormat="1" applyFont="1" applyFill="1" applyAlignment="1" applyProtection="1">
      <alignment horizontal="center" vertical="center" wrapText="1"/>
    </xf>
    <xf numFmtId="0" fontId="11" fillId="0" borderId="0" xfId="0" applyNumberFormat="1" applyFont="1" applyFill="1" applyAlignment="1" applyProtection="1">
      <alignment horizontal="center" vertical="center" wrapText="1"/>
    </xf>
    <xf numFmtId="4" fontId="11" fillId="0" borderId="0" xfId="0" applyNumberFormat="1" applyFont="1" applyFill="1" applyAlignment="1" applyProtection="1">
      <alignment horizontal="center" vertical="center" wrapText="1"/>
    </xf>
    <xf numFmtId="4" fontId="10" fillId="0" borderId="0" xfId="0" applyNumberFormat="1" applyFont="1" applyAlignment="1" applyProtection="1">
      <alignment vertical="center" wrapText="1"/>
    </xf>
    <xf numFmtId="0" fontId="10" fillId="0" borderId="0" xfId="0" applyFont="1" applyAlignment="1" applyProtection="1">
      <alignment horizontal="center" vertical="center" wrapText="1"/>
    </xf>
    <xf numFmtId="0" fontId="10" fillId="0" borderId="0" xfId="0" applyFont="1" applyFill="1" applyAlignment="1" applyProtection="1">
      <alignment horizontal="center" vertical="center" wrapText="1"/>
    </xf>
    <xf numFmtId="4" fontId="11" fillId="0" borderId="0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vertical="center" wrapText="1"/>
    </xf>
    <xf numFmtId="1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4" fontId="13" fillId="0" borderId="1" xfId="0" applyNumberFormat="1" applyFont="1" applyFill="1" applyBorder="1" applyAlignment="1" applyProtection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vertical="center"/>
    </xf>
    <xf numFmtId="0" fontId="11" fillId="0" borderId="1" xfId="0" applyFont="1" applyFill="1" applyBorder="1" applyAlignment="1" applyProtection="1">
      <alignment horizontal="center" vertical="center"/>
    </xf>
    <xf numFmtId="1" fontId="11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49" fontId="12" fillId="10" borderId="1" xfId="5" applyNumberFormat="1" applyFont="1" applyFill="1" applyBorder="1" applyAlignment="1" applyProtection="1">
      <alignment horizontal="center" vertical="center" wrapText="1"/>
    </xf>
    <xf numFmtId="49" fontId="12" fillId="10" borderId="1" xfId="5" applyNumberFormat="1" applyFont="1" applyFill="1" applyBorder="1" applyAlignment="1" applyProtection="1">
      <alignment vertical="center" wrapText="1"/>
    </xf>
    <xf numFmtId="0" fontId="13" fillId="10" borderId="1" xfId="7" applyFont="1" applyFill="1" applyBorder="1" applyAlignment="1" applyProtection="1">
      <alignment horizontal="justify" vertical="center" wrapText="1"/>
    </xf>
    <xf numFmtId="0" fontId="12" fillId="10" borderId="1" xfId="7" applyFont="1" applyFill="1" applyBorder="1" applyAlignment="1" applyProtection="1">
      <alignment horizontal="center" vertical="center" wrapText="1"/>
    </xf>
    <xf numFmtId="0" fontId="12" fillId="10" borderId="1" xfId="7" applyNumberFormat="1" applyFont="1" applyFill="1" applyBorder="1" applyAlignment="1" applyProtection="1">
      <alignment horizontal="center" vertical="center" wrapText="1"/>
    </xf>
    <xf numFmtId="4" fontId="12" fillId="10" borderId="1" xfId="7" applyNumberFormat="1" applyFont="1" applyFill="1" applyBorder="1" applyAlignment="1" applyProtection="1">
      <alignment horizontal="center" vertical="center" wrapText="1"/>
    </xf>
    <xf numFmtId="0" fontId="10" fillId="10" borderId="0" xfId="0" applyFont="1" applyFill="1" applyAlignment="1" applyProtection="1">
      <alignment horizontal="center" vertical="center" wrapText="1"/>
    </xf>
    <xf numFmtId="0" fontId="10" fillId="10" borderId="0" xfId="0" applyFont="1" applyFill="1" applyAlignment="1" applyProtection="1">
      <alignment vertical="center" wrapText="1"/>
    </xf>
    <xf numFmtId="49" fontId="13" fillId="11" borderId="1" xfId="5" applyNumberFormat="1" applyFont="1" applyFill="1" applyBorder="1" applyAlignment="1" applyProtection="1">
      <alignment horizontal="center" vertical="center" wrapText="1"/>
    </xf>
    <xf numFmtId="0" fontId="13" fillId="11" borderId="1" xfId="7" applyFont="1" applyFill="1" applyBorder="1" applyAlignment="1" applyProtection="1">
      <alignment horizontal="justify" vertical="center" wrapText="1"/>
    </xf>
    <xf numFmtId="0" fontId="13" fillId="11" borderId="1" xfId="7" applyFont="1" applyFill="1" applyBorder="1" applyAlignment="1" applyProtection="1">
      <alignment horizontal="center" vertical="center" wrapText="1"/>
    </xf>
    <xf numFmtId="4" fontId="12" fillId="11" borderId="1" xfId="7" applyNumberFormat="1" applyFont="1" applyFill="1" applyBorder="1" applyAlignment="1" applyProtection="1">
      <alignment horizontal="center" vertical="center" wrapText="1"/>
    </xf>
    <xf numFmtId="49" fontId="12" fillId="0" borderId="1" xfId="5" applyNumberFormat="1" applyFont="1" applyFill="1" applyBorder="1" applyAlignment="1" applyProtection="1">
      <alignment horizontal="center" vertical="center" wrapText="1"/>
    </xf>
    <xf numFmtId="49" fontId="12" fillId="0" borderId="1" xfId="5" applyNumberFormat="1" applyFont="1" applyFill="1" applyBorder="1" applyAlignment="1" applyProtection="1">
      <alignment vertical="center" wrapText="1"/>
    </xf>
    <xf numFmtId="0" fontId="12" fillId="0" borderId="1" xfId="7" applyFont="1" applyFill="1" applyBorder="1" applyAlignment="1" applyProtection="1">
      <alignment horizontal="center" vertical="center" wrapText="1"/>
    </xf>
    <xf numFmtId="0" fontId="12" fillId="0" borderId="1" xfId="7" applyNumberFormat="1" applyFont="1" applyFill="1" applyBorder="1" applyAlignment="1" applyProtection="1">
      <alignment horizontal="center" vertical="center" wrapText="1"/>
    </xf>
    <xf numFmtId="4" fontId="12" fillId="0" borderId="1" xfId="7" applyNumberFormat="1" applyFont="1" applyFill="1" applyBorder="1" applyAlignment="1" applyProtection="1">
      <alignment horizontal="center" vertical="center" wrapText="1"/>
    </xf>
    <xf numFmtId="0" fontId="19" fillId="11" borderId="1" xfId="18" applyFont="1" applyFill="1" applyBorder="1" applyAlignment="1" applyProtection="1">
      <alignment vertical="center"/>
    </xf>
    <xf numFmtId="49" fontId="12" fillId="11" borderId="1" xfId="5" applyNumberFormat="1" applyFont="1" applyFill="1" applyBorder="1" applyAlignment="1" applyProtection="1">
      <alignment horizontal="center" vertical="center" wrapText="1"/>
    </xf>
    <xf numFmtId="0" fontId="12" fillId="11" borderId="1" xfId="7" applyFont="1" applyFill="1" applyBorder="1" applyAlignment="1" applyProtection="1">
      <alignment horizontal="center" vertical="center" wrapText="1"/>
    </xf>
    <xf numFmtId="0" fontId="10" fillId="11" borderId="0" xfId="0" applyFont="1" applyFill="1" applyAlignment="1" applyProtection="1">
      <alignment horizontal="center" vertical="center" wrapText="1"/>
    </xf>
    <xf numFmtId="0" fontId="10" fillId="11" borderId="0" xfId="0" applyFont="1" applyFill="1" applyAlignment="1" applyProtection="1">
      <alignment vertical="center" wrapText="1"/>
    </xf>
    <xf numFmtId="0" fontId="11" fillId="11" borderId="1" xfId="0" applyFont="1" applyFill="1" applyBorder="1" applyAlignment="1" applyProtection="1">
      <alignment horizontal="justify" vertical="center" wrapText="1"/>
    </xf>
    <xf numFmtId="49" fontId="12" fillId="16" borderId="1" xfId="5" applyNumberFormat="1" applyFont="1" applyFill="1" applyBorder="1" applyAlignment="1" applyProtection="1">
      <alignment horizontal="center" vertical="center" wrapText="1"/>
    </xf>
    <xf numFmtId="0" fontId="13" fillId="10" borderId="1" xfId="7" applyFont="1" applyFill="1" applyBorder="1" applyAlignment="1" applyProtection="1">
      <alignment horizontal="center" vertical="center" wrapText="1"/>
    </xf>
    <xf numFmtId="4" fontId="13" fillId="10" borderId="1" xfId="7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 applyProtection="1">
      <alignment horizontal="center" vertical="center" wrapText="1"/>
    </xf>
    <xf numFmtId="1" fontId="12" fillId="0" borderId="0" xfId="7" applyNumberFormat="1" applyFont="1" applyFill="1" applyBorder="1" applyAlignment="1" applyProtection="1">
      <alignment horizontal="center" vertical="center" wrapText="1"/>
    </xf>
    <xf numFmtId="49" fontId="13" fillId="0" borderId="1" xfId="5" applyNumberFormat="1" applyFont="1" applyFill="1" applyBorder="1" applyAlignment="1" applyProtection="1">
      <alignment vertical="center" wrapText="1"/>
    </xf>
    <xf numFmtId="0" fontId="11" fillId="11" borderId="1" xfId="0" applyFont="1" applyFill="1" applyBorder="1" applyAlignment="1" applyProtection="1">
      <alignment horizontal="center" vertical="center" wrapText="1"/>
    </xf>
    <xf numFmtId="4" fontId="13" fillId="11" borderId="9" xfId="7" applyNumberFormat="1" applyFont="1" applyFill="1" applyBorder="1" applyAlignment="1" applyProtection="1">
      <alignment horizontal="center" vertical="center" wrapText="1"/>
    </xf>
    <xf numFmtId="0" fontId="10" fillId="11" borderId="0" xfId="0" applyFont="1" applyFill="1" applyAlignment="1" applyProtection="1">
      <alignment horizontal="center" vertical="center"/>
    </xf>
    <xf numFmtId="0" fontId="10" fillId="11" borderId="0" xfId="0" applyFont="1" applyFill="1" applyAlignment="1" applyProtection="1">
      <alignment vertical="center"/>
    </xf>
    <xf numFmtId="0" fontId="19" fillId="10" borderId="1" xfId="18" applyFont="1" applyFill="1" applyBorder="1" applyAlignment="1" applyProtection="1">
      <alignment vertical="center"/>
    </xf>
    <xf numFmtId="0" fontId="11" fillId="10" borderId="1" xfId="0" applyFont="1" applyFill="1" applyBorder="1" applyAlignment="1" applyProtection="1">
      <alignment horizontal="justify" vertical="center" wrapText="1"/>
    </xf>
    <xf numFmtId="1" fontId="12" fillId="10" borderId="1" xfId="7" applyNumberFormat="1" applyFont="1" applyFill="1" applyBorder="1" applyAlignment="1" applyProtection="1">
      <alignment horizontal="center" vertical="center" wrapText="1"/>
    </xf>
    <xf numFmtId="0" fontId="11" fillId="10" borderId="0" xfId="0" applyFont="1" applyFill="1" applyAlignment="1" applyProtection="1">
      <alignment horizontal="center" vertical="center" wrapText="1"/>
    </xf>
    <xf numFmtId="0" fontId="11" fillId="10" borderId="0" xfId="0" applyFont="1" applyFill="1" applyAlignment="1" applyProtection="1">
      <alignment vertical="center" wrapText="1"/>
    </xf>
    <xf numFmtId="49" fontId="12" fillId="10" borderId="9" xfId="5" applyNumberFormat="1" applyFont="1" applyFill="1" applyBorder="1" applyAlignment="1" applyProtection="1">
      <alignment horizontal="center" vertical="center" wrapText="1"/>
    </xf>
    <xf numFmtId="0" fontId="13" fillId="10" borderId="9" xfId="7" applyFont="1" applyFill="1" applyBorder="1" applyAlignment="1" applyProtection="1">
      <alignment horizontal="center" vertical="center" wrapText="1"/>
    </xf>
    <xf numFmtId="1" fontId="12" fillId="10" borderId="9" xfId="7" applyNumberFormat="1" applyFont="1" applyFill="1" applyBorder="1" applyAlignment="1" applyProtection="1">
      <alignment horizontal="center" vertical="center" wrapText="1"/>
    </xf>
    <xf numFmtId="0" fontId="12" fillId="10" borderId="9" xfId="7" applyNumberFormat="1" applyFont="1" applyFill="1" applyBorder="1" applyAlignment="1" applyProtection="1">
      <alignment horizontal="center" vertical="center" wrapText="1"/>
    </xf>
    <xf numFmtId="4" fontId="13" fillId="10" borderId="9" xfId="7" applyNumberFormat="1" applyFont="1" applyFill="1" applyBorder="1" applyAlignment="1" applyProtection="1">
      <alignment horizontal="center" vertical="center" wrapText="1"/>
    </xf>
    <xf numFmtId="4" fontId="12" fillId="10" borderId="9" xfId="7" applyNumberFormat="1" applyFont="1" applyFill="1" applyBorder="1" applyAlignment="1" applyProtection="1">
      <alignment horizontal="center" vertical="center" wrapText="1"/>
    </xf>
    <xf numFmtId="0" fontId="10" fillId="10" borderId="0" xfId="0" applyFont="1" applyFill="1" applyAlignment="1" applyProtection="1">
      <alignment horizontal="center" vertical="center"/>
    </xf>
    <xf numFmtId="0" fontId="10" fillId="10" borderId="0" xfId="0" applyFont="1" applyFill="1" applyAlignment="1" applyProtection="1">
      <alignment vertical="center"/>
    </xf>
    <xf numFmtId="0" fontId="19" fillId="10" borderId="9" xfId="18" applyFont="1" applyFill="1" applyBorder="1" applyAlignment="1" applyProtection="1">
      <alignment vertical="center"/>
    </xf>
    <xf numFmtId="4" fontId="13" fillId="16" borderId="9" xfId="7" applyNumberFormat="1" applyFont="1" applyFill="1" applyBorder="1" applyAlignment="1" applyProtection="1">
      <alignment horizontal="center" vertical="center" wrapText="1"/>
    </xf>
    <xf numFmtId="43" fontId="23" fillId="10" borderId="9" xfId="20" applyFont="1" applyFill="1" applyBorder="1" applyAlignment="1" applyProtection="1">
      <alignment horizontal="center" vertical="center" wrapText="1"/>
    </xf>
    <xf numFmtId="49" fontId="13" fillId="0" borderId="0" xfId="5" applyNumberFormat="1" applyFont="1" applyFill="1" applyBorder="1" applyAlignment="1" applyProtection="1">
      <alignment horizontal="center" vertical="center" wrapText="1"/>
    </xf>
    <xf numFmtId="0" fontId="19" fillId="0" borderId="0" xfId="18" applyFont="1" applyFill="1" applyBorder="1" applyAlignment="1" applyProtection="1">
      <alignment vertical="center"/>
    </xf>
    <xf numFmtId="49" fontId="12" fillId="0" borderId="0" xfId="5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justify" vertical="center" wrapText="1"/>
    </xf>
    <xf numFmtId="0" fontId="13" fillId="0" borderId="0" xfId="7" applyFont="1" applyFill="1" applyBorder="1" applyAlignment="1" applyProtection="1">
      <alignment horizontal="center" vertical="center" wrapText="1"/>
    </xf>
    <xf numFmtId="0" fontId="12" fillId="0" borderId="0" xfId="7" applyNumberFormat="1" applyFont="1" applyFill="1" applyBorder="1" applyAlignment="1" applyProtection="1">
      <alignment horizontal="center" vertical="center" wrapText="1"/>
    </xf>
    <xf numFmtId="4" fontId="13" fillId="0" borderId="0" xfId="7" applyNumberFormat="1" applyFont="1" applyFill="1" applyBorder="1" applyAlignment="1" applyProtection="1">
      <alignment horizontal="center" vertical="center" wrapText="1"/>
    </xf>
    <xf numFmtId="4" fontId="12" fillId="0" borderId="0" xfId="7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vertical="center" wrapText="1"/>
    </xf>
    <xf numFmtId="0" fontId="10" fillId="0" borderId="0" xfId="0" applyFont="1" applyAlignment="1" applyProtection="1">
      <alignment horizontal="justify" vertical="center"/>
    </xf>
    <xf numFmtId="4" fontId="10" fillId="0" borderId="0" xfId="0" applyNumberFormat="1" applyFont="1" applyAlignment="1" applyProtection="1">
      <alignment horizontal="center" vertical="center"/>
    </xf>
    <xf numFmtId="0" fontId="10" fillId="0" borderId="2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49" fontId="24" fillId="0" borderId="0" xfId="2" applyNumberFormat="1" applyFont="1" applyAlignment="1" applyProtection="1">
      <alignment horizontal="center" vertical="center"/>
    </xf>
    <xf numFmtId="49" fontId="12" fillId="0" borderId="0" xfId="0" applyNumberFormat="1" applyFont="1" applyAlignment="1" applyProtection="1">
      <alignment vertical="center"/>
    </xf>
    <xf numFmtId="49" fontId="12" fillId="0" borderId="0" xfId="0" applyNumberFormat="1" applyFont="1" applyProtection="1"/>
    <xf numFmtId="0" fontId="12" fillId="0" borderId="0" xfId="0" applyFont="1" applyProtection="1"/>
    <xf numFmtId="0" fontId="25" fillId="0" borderId="0" xfId="0" applyFont="1" applyProtection="1"/>
    <xf numFmtId="1" fontId="10" fillId="0" borderId="0" xfId="0" applyNumberFormat="1" applyFont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4" fontId="12" fillId="10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0" borderId="1" xfId="7" applyNumberFormat="1" applyFont="1" applyFill="1" applyBorder="1" applyAlignment="1" applyProtection="1">
      <alignment horizontal="center" vertical="center" wrapText="1"/>
      <protection locked="0"/>
    </xf>
    <xf numFmtId="4" fontId="12" fillId="11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10" borderId="1" xfId="7" applyNumberFormat="1" applyFont="1" applyFill="1" applyBorder="1" applyAlignment="1" applyProtection="1">
      <alignment horizontal="center" vertical="center" wrapText="1"/>
      <protection locked="0"/>
    </xf>
    <xf numFmtId="4" fontId="13" fillId="10" borderId="9" xfId="7" applyNumberFormat="1" applyFont="1" applyFill="1" applyBorder="1" applyAlignment="1" applyProtection="1">
      <alignment horizontal="center" vertical="center" wrapText="1"/>
      <protection locked="0"/>
    </xf>
    <xf numFmtId="0" fontId="13" fillId="10" borderId="1" xfId="0" applyFont="1" applyFill="1" applyBorder="1" applyAlignment="1" applyProtection="1">
      <alignment vertical="center" wrapText="1"/>
      <protection locked="0"/>
    </xf>
    <xf numFmtId="0" fontId="13" fillId="10" borderId="9" xfId="0" applyFont="1" applyFill="1" applyBorder="1" applyAlignment="1" applyProtection="1">
      <alignment vertical="center" wrapText="1"/>
      <protection locked="0"/>
    </xf>
    <xf numFmtId="4" fontId="12" fillId="11" borderId="9" xfId="7" applyNumberFormat="1" applyFont="1" applyFill="1" applyBorder="1" applyAlignment="1" applyProtection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49" fontId="12" fillId="11" borderId="1" xfId="5" applyNumberFormat="1" applyFont="1" applyFill="1" applyBorder="1" applyAlignment="1" applyProtection="1">
      <alignment vertical="center" wrapText="1"/>
    </xf>
    <xf numFmtId="4" fontId="12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Border="1"/>
    <xf numFmtId="0" fontId="12" fillId="0" borderId="1" xfId="0" applyFont="1" applyBorder="1"/>
    <xf numFmtId="4" fontId="10" fillId="0" borderId="1" xfId="0" applyNumberFormat="1" applyFont="1" applyBorder="1" applyAlignment="1">
      <alignment horizontal="center" vertical="center" wrapText="1"/>
    </xf>
    <xf numFmtId="43" fontId="23" fillId="10" borderId="1" xfId="20" applyFont="1" applyFill="1" applyBorder="1" applyAlignment="1" applyProtection="1">
      <alignment horizontal="center" vertical="center" wrapText="1"/>
    </xf>
    <xf numFmtId="4" fontId="11" fillId="17" borderId="1" xfId="0" applyNumberFormat="1" applyFont="1" applyFill="1" applyBorder="1" applyAlignment="1">
      <alignment vertical="center" wrapText="1"/>
    </xf>
    <xf numFmtId="4" fontId="13" fillId="0" borderId="0" xfId="0" applyNumberFormat="1" applyFont="1" applyFill="1" applyAlignment="1">
      <alignment horizontal="center" vertical="center"/>
    </xf>
    <xf numFmtId="4" fontId="12" fillId="0" borderId="0" xfId="0" applyNumberFormat="1" applyFont="1" applyFill="1"/>
    <xf numFmtId="4" fontId="12" fillId="0" borderId="0" xfId="0" applyNumberFormat="1" applyFont="1" applyFill="1" applyAlignment="1">
      <alignment horizontal="justify" vertical="center"/>
    </xf>
    <xf numFmtId="4" fontId="13" fillId="0" borderId="0" xfId="0" applyNumberFormat="1" applyFont="1" applyFill="1"/>
    <xf numFmtId="0" fontId="12" fillId="0" borderId="12" xfId="0" applyFont="1" applyBorder="1" applyAlignment="1">
      <alignment horizontal="center" vertical="top" wrapText="1"/>
    </xf>
    <xf numFmtId="2" fontId="13" fillId="0" borderId="0" xfId="17" applyNumberFormat="1" applyFont="1" applyAlignment="1" applyProtection="1">
      <alignment horizontal="left" vertical="center"/>
    </xf>
    <xf numFmtId="2" fontId="12" fillId="0" borderId="0" xfId="17" applyNumberFormat="1" applyFont="1" applyAlignment="1" applyProtection="1">
      <alignment vertical="center" wrapText="1"/>
    </xf>
    <xf numFmtId="2" fontId="12" fillId="0" borderId="0" xfId="17" applyNumberFormat="1" applyFont="1" applyAlignment="1" applyProtection="1">
      <alignment vertical="center"/>
    </xf>
    <xf numFmtId="2" fontId="12" fillId="0" borderId="0" xfId="17" applyNumberFormat="1" applyFont="1" applyAlignment="1" applyProtection="1">
      <alignment horizontal="center" vertical="center"/>
    </xf>
    <xf numFmtId="2" fontId="12" fillId="0" borderId="0" xfId="17" applyNumberFormat="1" applyFont="1" applyFill="1" applyAlignment="1" applyProtection="1">
      <alignment vertical="center"/>
    </xf>
    <xf numFmtId="0" fontId="11" fillId="0" borderId="0" xfId="4" applyFont="1" applyAlignment="1" applyProtection="1">
      <alignment vertical="top"/>
    </xf>
    <xf numFmtId="0" fontId="10" fillId="0" borderId="0" xfId="0" applyFont="1" applyAlignment="1" applyProtection="1">
      <alignment horizontal="center" vertical="top"/>
    </xf>
    <xf numFmtId="0" fontId="11" fillId="0" borderId="0" xfId="4" applyFont="1" applyAlignment="1" applyProtection="1">
      <alignment vertical="top" wrapText="1"/>
    </xf>
    <xf numFmtId="0" fontId="26" fillId="0" borderId="0" xfId="0" applyFont="1" applyProtection="1"/>
    <xf numFmtId="0" fontId="10" fillId="0" borderId="0" xfId="4" applyFont="1" applyAlignment="1" applyProtection="1">
      <alignment vertical="center"/>
    </xf>
    <xf numFmtId="0" fontId="10" fillId="0" borderId="0" xfId="4" applyFont="1" applyAlignment="1" applyProtection="1">
      <alignment vertical="top" wrapText="1"/>
    </xf>
    <xf numFmtId="0" fontId="10" fillId="0" borderId="0" xfId="4" applyFont="1" applyAlignment="1" applyProtection="1">
      <alignment vertical="top"/>
    </xf>
    <xf numFmtId="0" fontId="10" fillId="0" borderId="0" xfId="0" applyFont="1" applyAlignment="1" applyProtection="1">
      <alignment horizontal="right"/>
    </xf>
    <xf numFmtId="0" fontId="12" fillId="0" borderId="0" xfId="4" applyFont="1" applyAlignment="1" applyProtection="1">
      <alignment vertical="center"/>
    </xf>
    <xf numFmtId="0" fontId="10" fillId="0" borderId="0" xfId="0" applyFont="1" applyProtection="1"/>
    <xf numFmtId="0" fontId="12" fillId="0" borderId="2" xfId="4" applyFont="1" applyBorder="1" applyAlignment="1" applyProtection="1">
      <alignment horizontal="left" vertical="center"/>
    </xf>
    <xf numFmtId="0" fontId="12" fillId="0" borderId="2" xfId="0" applyFont="1" applyBorder="1" applyProtection="1"/>
    <xf numFmtId="0" fontId="12" fillId="0" borderId="2" xfId="4" applyFont="1" applyBorder="1" applyAlignment="1" applyProtection="1">
      <alignment vertical="center"/>
    </xf>
    <xf numFmtId="0" fontId="12" fillId="0" borderId="2" xfId="4" applyFont="1" applyBorder="1" applyAlignment="1" applyProtection="1">
      <alignment horizontal="center" vertical="center"/>
    </xf>
    <xf numFmtId="0" fontId="12" fillId="0" borderId="0" xfId="4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right" vertical="top"/>
    </xf>
    <xf numFmtId="0" fontId="12" fillId="0" borderId="0" xfId="0" applyFont="1" applyBorder="1" applyProtection="1"/>
    <xf numFmtId="0" fontId="12" fillId="0" borderId="0" xfId="4" applyFont="1" applyBorder="1" applyAlignment="1" applyProtection="1">
      <alignment vertical="center"/>
    </xf>
    <xf numFmtId="0" fontId="12" fillId="0" borderId="0" xfId="4" applyFont="1" applyAlignment="1" applyProtection="1">
      <alignment horizontal="center" vertical="center"/>
    </xf>
    <xf numFmtId="0" fontId="12" fillId="0" borderId="0" xfId="4" applyFont="1" applyAlignment="1" applyProtection="1">
      <alignment horizontal="left" vertical="center"/>
    </xf>
    <xf numFmtId="0" fontId="12" fillId="0" borderId="1" xfId="12" applyFont="1" applyFill="1" applyBorder="1" applyAlignment="1">
      <alignment horizontal="center" vertical="center" wrapText="1"/>
    </xf>
    <xf numFmtId="4" fontId="12" fillId="0" borderId="0" xfId="0" applyNumberFormat="1" applyFont="1" applyFill="1" applyAlignment="1">
      <alignment horizontal="center" vertical="center"/>
    </xf>
    <xf numFmtId="4" fontId="13" fillId="0" borderId="0" xfId="0" applyNumberFormat="1" applyFont="1" applyFill="1" applyAlignment="1"/>
    <xf numFmtId="0" fontId="21" fillId="10" borderId="1" xfId="7" applyFont="1" applyFill="1" applyBorder="1" applyAlignment="1" applyProtection="1">
      <alignment horizontal="justify" vertical="center" wrapText="1"/>
    </xf>
    <xf numFmtId="0" fontId="12" fillId="11" borderId="1" xfId="12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12" fillId="0" borderId="12" xfId="0" applyFont="1" applyFill="1" applyBorder="1" applyAlignment="1">
      <alignment horizontal="center" vertical="top" wrapText="1"/>
    </xf>
    <xf numFmtId="0" fontId="13" fillId="11" borderId="1" xfId="12" applyFont="1" applyFill="1" applyBorder="1" applyAlignment="1">
      <alignment horizontal="center" vertical="center" wrapText="1"/>
    </xf>
    <xf numFmtId="4" fontId="13" fillId="7" borderId="0" xfId="0" applyNumberFormat="1" applyFont="1" applyFill="1" applyAlignment="1"/>
    <xf numFmtId="4" fontId="12" fillId="7" borderId="0" xfId="0" applyNumberFormat="1" applyFont="1" applyFill="1"/>
    <xf numFmtId="4" fontId="13" fillId="7" borderId="0" xfId="0" applyNumberFormat="1" applyFont="1" applyFill="1" applyAlignment="1">
      <alignment horizontal="center" vertical="center"/>
    </xf>
    <xf numFmtId="0" fontId="12" fillId="7" borderId="0" xfId="0" applyFont="1" applyFill="1"/>
    <xf numFmtId="4" fontId="13" fillId="11" borderId="9" xfId="7" applyNumberFormat="1" applyFont="1" applyFill="1" applyBorder="1" applyAlignment="1" applyProtection="1">
      <alignment horizontal="center" vertical="center" wrapText="1"/>
      <protection locked="0"/>
    </xf>
    <xf numFmtId="0" fontId="13" fillId="11" borderId="9" xfId="0" applyFont="1" applyFill="1" applyBorder="1" applyAlignment="1" applyProtection="1">
      <alignment vertical="center" wrapText="1"/>
      <protection locked="0"/>
    </xf>
    <xf numFmtId="49" fontId="12" fillId="16" borderId="9" xfId="5" applyNumberFormat="1" applyFont="1" applyFill="1" applyBorder="1" applyAlignment="1" applyProtection="1">
      <alignment horizontal="center" vertical="center" wrapText="1"/>
    </xf>
    <xf numFmtId="0" fontId="19" fillId="16" borderId="9" xfId="18" applyFont="1" applyFill="1" applyBorder="1" applyAlignment="1" applyProtection="1">
      <alignment vertical="center"/>
    </xf>
    <xf numFmtId="43" fontId="13" fillId="16" borderId="9" xfId="20" applyFont="1" applyFill="1" applyBorder="1" applyAlignment="1" applyProtection="1">
      <alignment horizontal="center" vertical="center" wrapText="1"/>
    </xf>
    <xf numFmtId="43" fontId="13" fillId="16" borderId="1" xfId="20" applyFont="1" applyFill="1" applyBorder="1" applyAlignment="1" applyProtection="1">
      <alignment horizontal="center" vertical="center" wrapText="1"/>
    </xf>
    <xf numFmtId="0" fontId="13" fillId="16" borderId="9" xfId="7" applyFont="1" applyFill="1" applyBorder="1" applyAlignment="1" applyProtection="1">
      <alignment horizontal="center" vertical="center" wrapText="1"/>
    </xf>
    <xf numFmtId="0" fontId="13" fillId="16" borderId="9" xfId="0" applyFont="1" applyFill="1" applyBorder="1" applyAlignment="1" applyProtection="1">
      <alignment vertical="center" wrapText="1"/>
      <protection locked="0"/>
    </xf>
    <xf numFmtId="0" fontId="10" fillId="16" borderId="0" xfId="0" applyFont="1" applyFill="1" applyAlignment="1" applyProtection="1">
      <alignment horizontal="center" vertical="center"/>
    </xf>
    <xf numFmtId="0" fontId="10" fillId="16" borderId="0" xfId="0" applyFont="1" applyFill="1" applyAlignment="1" applyProtection="1">
      <alignment vertical="center"/>
    </xf>
    <xf numFmtId="4" fontId="12" fillId="0" borderId="9" xfId="7" applyNumberFormat="1" applyFont="1" applyFill="1" applyBorder="1" applyAlignment="1" applyProtection="1">
      <alignment horizontal="center" vertical="center" wrapText="1"/>
      <protection locked="0"/>
    </xf>
    <xf numFmtId="4" fontId="12" fillId="0" borderId="9" xfId="7" applyNumberFormat="1" applyFont="1" applyFill="1" applyBorder="1" applyAlignment="1" applyProtection="1">
      <alignment vertical="center" wrapText="1"/>
      <protection locked="0"/>
    </xf>
    <xf numFmtId="0" fontId="11" fillId="0" borderId="0" xfId="0" applyFont="1" applyFill="1" applyAlignment="1" applyProtection="1">
      <alignment horizontal="center"/>
    </xf>
    <xf numFmtId="4" fontId="10" fillId="0" borderId="0" xfId="0" applyNumberFormat="1" applyFont="1" applyFill="1" applyAlignment="1" applyProtection="1">
      <alignment horizontal="center" vertical="center" wrapText="1"/>
    </xf>
    <xf numFmtId="4" fontId="12" fillId="0" borderId="0" xfId="0" applyNumberFormat="1" applyFont="1" applyFill="1" applyAlignment="1">
      <alignment horizontal="justify"/>
    </xf>
    <xf numFmtId="0" fontId="12" fillId="0" borderId="0" xfId="0" applyFont="1" applyFill="1" applyAlignment="1">
      <alignment horizontal="justify" vertical="top" wrapText="1"/>
    </xf>
    <xf numFmtId="49" fontId="12" fillId="0" borderId="9" xfId="5" applyNumberFormat="1" applyFont="1" applyFill="1" applyBorder="1" applyAlignment="1" applyProtection="1">
      <alignment vertical="center" wrapText="1"/>
    </xf>
    <xf numFmtId="0" fontId="12" fillId="0" borderId="9" xfId="12" applyFont="1" applyFill="1" applyBorder="1" applyAlignment="1">
      <alignment horizontal="center" vertical="center" wrapText="1"/>
    </xf>
    <xf numFmtId="0" fontId="12" fillId="0" borderId="9" xfId="7" applyNumberFormat="1" applyFont="1" applyFill="1" applyBorder="1" applyAlignment="1" applyProtection="1">
      <alignment horizontal="center" vertical="center" wrapText="1"/>
    </xf>
    <xf numFmtId="4" fontId="13" fillId="7" borderId="0" xfId="0" applyNumberFormat="1" applyFont="1" applyFill="1" applyAlignment="1">
      <alignment horizontal="center"/>
    </xf>
    <xf numFmtId="4" fontId="13" fillId="0" borderId="0" xfId="0" applyNumberFormat="1" applyFont="1" applyFill="1" applyAlignment="1">
      <alignment horizontal="center"/>
    </xf>
    <xf numFmtId="0" fontId="12" fillId="0" borderId="6" xfId="0" applyFont="1" applyBorder="1" applyAlignment="1">
      <alignment vertical="top" wrapText="1"/>
    </xf>
    <xf numFmtId="0" fontId="12" fillId="0" borderId="11" xfId="0" applyFont="1" applyBorder="1" applyAlignment="1">
      <alignment horizontal="center" vertical="top" wrapText="1"/>
    </xf>
    <xf numFmtId="0" fontId="27" fillId="0" borderId="0" xfId="0" applyFont="1"/>
    <xf numFmtId="3" fontId="12" fillId="11" borderId="1" xfId="7" applyNumberFormat="1" applyFont="1" applyFill="1" applyBorder="1" applyAlignment="1" applyProtection="1">
      <alignment horizontal="center" vertical="center" wrapText="1"/>
    </xf>
    <xf numFmtId="0" fontId="12" fillId="0" borderId="10" xfId="12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12" fillId="0" borderId="10" xfId="7" applyNumberFormat="1" applyFont="1" applyFill="1" applyBorder="1" applyAlignment="1" applyProtection="1">
      <alignment horizontal="center" vertical="center" wrapText="1"/>
    </xf>
    <xf numFmtId="4" fontId="12" fillId="0" borderId="10" xfId="7" applyNumberFormat="1" applyFont="1" applyFill="1" applyBorder="1" applyAlignment="1" applyProtection="1">
      <alignment horizontal="center" vertical="center" wrapText="1"/>
      <protection locked="0"/>
    </xf>
    <xf numFmtId="0" fontId="13" fillId="0" borderId="9" xfId="2" applyFont="1" applyFill="1" applyBorder="1" applyAlignment="1">
      <alignment horizontal="center" vertical="center" wrapText="1"/>
    </xf>
    <xf numFmtId="4" fontId="13" fillId="0" borderId="9" xfId="8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Fill="1" applyAlignment="1" applyProtection="1">
      <alignment vertical="center" wrapText="1"/>
    </xf>
    <xf numFmtId="0" fontId="13" fillId="0" borderId="0" xfId="0" applyNumberFormat="1" applyFont="1" applyFill="1" applyAlignment="1" applyProtection="1">
      <alignment vertical="top" wrapText="1"/>
    </xf>
    <xf numFmtId="0" fontId="13" fillId="0" borderId="0" xfId="0" applyNumberFormat="1" applyFont="1" applyFill="1" applyAlignment="1" applyProtection="1">
      <alignment horizontal="center"/>
    </xf>
    <xf numFmtId="0" fontId="13" fillId="0" borderId="0" xfId="0" applyNumberFormat="1" applyFont="1" applyFill="1" applyAlignment="1" applyProtection="1">
      <alignment horizontal="center" vertical="center"/>
    </xf>
    <xf numFmtId="0" fontId="13" fillId="0" borderId="0" xfId="0" applyNumberFormat="1" applyFont="1" applyFill="1" applyAlignment="1" applyProtection="1">
      <alignment horizontal="center" vertical="center" wrapText="1"/>
    </xf>
    <xf numFmtId="0" fontId="13" fillId="10" borderId="1" xfId="1" applyNumberFormat="1" applyFont="1" applyFill="1" applyBorder="1" applyAlignment="1" applyProtection="1">
      <alignment horizontal="center" vertical="center" wrapText="1"/>
    </xf>
    <xf numFmtId="3" fontId="13" fillId="11" borderId="1" xfId="1" applyNumberFormat="1" applyFont="1" applyFill="1" applyBorder="1" applyAlignment="1" applyProtection="1">
      <alignment horizontal="center" vertical="center" wrapText="1"/>
    </xf>
    <xf numFmtId="0" fontId="13" fillId="0" borderId="1" xfId="1" applyNumberFormat="1" applyFont="1" applyFill="1" applyBorder="1" applyAlignment="1" applyProtection="1">
      <alignment horizontal="center" vertical="center" wrapText="1"/>
    </xf>
    <xf numFmtId="0" fontId="13" fillId="10" borderId="9" xfId="1" applyNumberFormat="1" applyFont="1" applyFill="1" applyBorder="1" applyAlignment="1" applyProtection="1">
      <alignment horizontal="center" vertical="center" wrapText="1"/>
    </xf>
    <xf numFmtId="2" fontId="13" fillId="0" borderId="0" xfId="17" applyNumberFormat="1" applyFont="1" applyAlignment="1" applyProtection="1">
      <alignment vertical="center"/>
    </xf>
    <xf numFmtId="0" fontId="13" fillId="0" borderId="0" xfId="4" applyFont="1" applyAlignment="1" applyProtection="1">
      <alignment vertical="center"/>
    </xf>
    <xf numFmtId="0" fontId="13" fillId="0" borderId="0" xfId="4" applyFont="1" applyBorder="1" applyAlignment="1" applyProtection="1">
      <alignment horizontal="right" vertical="center"/>
    </xf>
    <xf numFmtId="0" fontId="13" fillId="0" borderId="0" xfId="4" applyFont="1" applyBorder="1" applyAlignment="1" applyProtection="1">
      <alignment vertical="center"/>
    </xf>
    <xf numFmtId="0" fontId="13" fillId="6" borderId="0" xfId="0" applyNumberFormat="1" applyFont="1" applyFill="1" applyAlignment="1" applyProtection="1">
      <alignment horizontal="center" vertical="center"/>
    </xf>
    <xf numFmtId="3" fontId="13" fillId="11" borderId="9" xfId="1" applyNumberFormat="1" applyFont="1" applyFill="1" applyBorder="1" applyAlignment="1" applyProtection="1">
      <alignment horizontal="center" vertical="center" wrapText="1"/>
    </xf>
    <xf numFmtId="167" fontId="12" fillId="0" borderId="9" xfId="7" applyNumberFormat="1" applyFont="1" applyFill="1" applyBorder="1" applyAlignment="1" applyProtection="1">
      <alignment horizontal="center" vertical="center" wrapText="1"/>
    </xf>
    <xf numFmtId="0" fontId="13" fillId="0" borderId="0" xfId="5" applyFont="1" applyAlignment="1">
      <alignment vertical="center" wrapText="1"/>
    </xf>
    <xf numFmtId="49" fontId="12" fillId="5" borderId="9" xfId="5" applyNumberFormat="1" applyFont="1" applyFill="1" applyBorder="1" applyAlignment="1" applyProtection="1">
      <alignment horizontal="center" vertical="center" wrapText="1"/>
    </xf>
    <xf numFmtId="49" fontId="12" fillId="5" borderId="9" xfId="5" applyNumberFormat="1" applyFont="1" applyFill="1" applyBorder="1" applyAlignment="1" applyProtection="1">
      <alignment vertical="center" wrapText="1"/>
    </xf>
    <xf numFmtId="0" fontId="12" fillId="5" borderId="9" xfId="0" applyFont="1" applyFill="1" applyBorder="1" applyAlignment="1">
      <alignment horizontal="left" vertical="center" wrapText="1"/>
    </xf>
    <xf numFmtId="0" fontId="12" fillId="5" borderId="9" xfId="12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2" fontId="15" fillId="5" borderId="9" xfId="0" applyNumberFormat="1" applyFont="1" applyFill="1" applyBorder="1" applyAlignment="1">
      <alignment horizontal="center" vertical="center"/>
    </xf>
    <xf numFmtId="4" fontId="12" fillId="5" borderId="9" xfId="7" applyNumberFormat="1" applyFont="1" applyFill="1" applyBorder="1" applyAlignment="1" applyProtection="1">
      <alignment horizontal="center" vertical="center" wrapText="1"/>
      <protection locked="0"/>
    </xf>
    <xf numFmtId="4" fontId="12" fillId="5" borderId="9" xfId="7" applyNumberFormat="1" applyFont="1" applyFill="1" applyBorder="1" applyAlignment="1" applyProtection="1">
      <alignment horizontal="center" vertical="center" wrapText="1"/>
    </xf>
    <xf numFmtId="0" fontId="10" fillId="5" borderId="0" xfId="0" applyFont="1" applyFill="1" applyAlignment="1" applyProtection="1">
      <alignment horizontal="center" vertical="center" wrapText="1"/>
    </xf>
    <xf numFmtId="0" fontId="10" fillId="5" borderId="0" xfId="0" applyFont="1" applyFill="1" applyAlignment="1" applyProtection="1">
      <alignment vertical="center" wrapText="1"/>
    </xf>
    <xf numFmtId="0" fontId="30" fillId="5" borderId="9" xfId="0" applyFont="1" applyFill="1" applyBorder="1" applyAlignment="1">
      <alignment vertical="center"/>
    </xf>
    <xf numFmtId="1" fontId="12" fillId="5" borderId="9" xfId="7" applyNumberFormat="1" applyFont="1" applyFill="1" applyBorder="1" applyAlignment="1" applyProtection="1">
      <alignment horizontal="center" vertical="center" wrapText="1"/>
    </xf>
    <xf numFmtId="1" fontId="13" fillId="5" borderId="9" xfId="1" applyNumberFormat="1" applyFont="1" applyFill="1" applyBorder="1" applyAlignment="1" applyProtection="1">
      <alignment horizontal="center" vertical="center" wrapText="1"/>
    </xf>
    <xf numFmtId="4" fontId="13" fillId="5" borderId="9" xfId="7" applyNumberFormat="1" applyFont="1" applyFill="1" applyBorder="1" applyAlignment="1" applyProtection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11" fillId="10" borderId="9" xfId="0" applyFont="1" applyFill="1" applyBorder="1" applyAlignment="1" applyProtection="1">
      <alignment horizontal="justify" vertical="center" wrapText="1"/>
    </xf>
    <xf numFmtId="0" fontId="11" fillId="10" borderId="9" xfId="0" applyFont="1" applyFill="1" applyBorder="1" applyAlignment="1" applyProtection="1">
      <alignment horizontal="center" vertical="center" wrapText="1"/>
    </xf>
    <xf numFmtId="0" fontId="13" fillId="10" borderId="9" xfId="12" applyFont="1" applyFill="1" applyBorder="1" applyAlignment="1">
      <alignment horizontal="center" vertical="center" wrapText="1"/>
    </xf>
    <xf numFmtId="3" fontId="12" fillId="10" borderId="9" xfId="7" applyNumberFormat="1" applyFont="1" applyFill="1" applyBorder="1" applyAlignment="1" applyProtection="1">
      <alignment horizontal="center" vertical="center" wrapText="1"/>
    </xf>
    <xf numFmtId="3" fontId="13" fillId="10" borderId="9" xfId="1" applyNumberFormat="1" applyFont="1" applyFill="1" applyBorder="1" applyAlignment="1" applyProtection="1">
      <alignment horizontal="center" vertical="center" wrapText="1"/>
    </xf>
    <xf numFmtId="49" fontId="12" fillId="5" borderId="1" xfId="5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horizontal="center"/>
    </xf>
    <xf numFmtId="0" fontId="13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4" fontId="10" fillId="0" borderId="0" xfId="0" applyNumberFormat="1" applyFont="1" applyFill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3" fillId="0" borderId="0" xfId="5" applyFont="1" applyFill="1" applyBorder="1" applyAlignment="1" applyProtection="1">
      <alignment horizontal="center" vertical="center" wrapText="1"/>
    </xf>
    <xf numFmtId="0" fontId="12" fillId="0" borderId="0" xfId="5" applyFont="1" applyFill="1" applyBorder="1" applyAlignment="1" applyProtection="1">
      <alignment horizontal="center" vertical="center" wrapText="1"/>
    </xf>
    <xf numFmtId="1" fontId="12" fillId="0" borderId="0" xfId="5" applyNumberFormat="1" applyFont="1" applyFill="1" applyBorder="1" applyAlignment="1" applyProtection="1">
      <alignment horizontal="center" vertical="center" wrapText="1"/>
    </xf>
    <xf numFmtId="4" fontId="11" fillId="0" borderId="0" xfId="0" applyNumberFormat="1" applyFont="1" applyFill="1" applyAlignment="1" applyProtection="1">
      <alignment horizontal="center" vertical="center" wrapText="1"/>
    </xf>
    <xf numFmtId="1" fontId="11" fillId="0" borderId="0" xfId="0" applyNumberFormat="1" applyFont="1" applyFill="1" applyAlignment="1" applyProtection="1">
      <alignment horizontal="center" vertical="center" wrapText="1"/>
    </xf>
    <xf numFmtId="4" fontId="11" fillId="0" borderId="2" xfId="0" applyNumberFormat="1" applyFont="1" applyFill="1" applyBorder="1" applyAlignment="1" applyProtection="1">
      <alignment horizontal="center" vertical="center" wrapText="1"/>
    </xf>
    <xf numFmtId="4" fontId="12" fillId="0" borderId="0" xfId="0" applyNumberFormat="1" applyFont="1" applyFill="1" applyAlignment="1">
      <alignment horizontal="justify"/>
    </xf>
    <xf numFmtId="0" fontId="12" fillId="0" borderId="0" xfId="0" applyFont="1" applyFill="1" applyAlignment="1">
      <alignment horizontal="justify" vertical="top" wrapText="1"/>
    </xf>
    <xf numFmtId="4" fontId="12" fillId="11" borderId="10" xfId="7" applyNumberFormat="1" applyFont="1" applyFill="1" applyBorder="1" applyAlignment="1" applyProtection="1">
      <alignment horizontal="center" vertical="center" wrapText="1"/>
      <protection locked="0"/>
    </xf>
    <xf numFmtId="4" fontId="12" fillId="11" borderId="4" xfId="7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/>
    <xf numFmtId="0" fontId="0" fillId="7" borderId="0" xfId="0" applyNumberFormat="1" applyFill="1"/>
    <xf numFmtId="168" fontId="13" fillId="0" borderId="0" xfId="1" applyNumberFormat="1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vertical="top" wrapText="1"/>
    </xf>
    <xf numFmtId="0" fontId="10" fillId="0" borderId="6" xfId="0" applyFont="1" applyFill="1" applyBorder="1" applyAlignment="1">
      <alignment vertical="top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1" fontId="15" fillId="0" borderId="9" xfId="0" applyNumberFormat="1" applyFont="1" applyFill="1" applyBorder="1" applyAlignment="1">
      <alignment horizontal="center" vertical="center"/>
    </xf>
    <xf numFmtId="2" fontId="15" fillId="0" borderId="9" xfId="0" applyNumberFormat="1" applyFont="1" applyFill="1" applyBorder="1" applyAlignment="1">
      <alignment horizontal="center" vertical="center"/>
    </xf>
  </cellXfs>
  <cellStyles count="21">
    <cellStyle name="Обычный" xfId="0" builtinId="0"/>
    <cellStyle name="Обычный 2" xfId="2" xr:uid="{00000000-0005-0000-0000-000001000000}"/>
    <cellStyle name="Обычный 2 2" xfId="4" xr:uid="{00000000-0005-0000-0000-000002000000}"/>
    <cellStyle name="Обычный 2 2 2" xfId="13" xr:uid="{00000000-0005-0000-0000-000003000000}"/>
    <cellStyle name="Обычный 2 3" xfId="7" xr:uid="{00000000-0005-0000-0000-000004000000}"/>
    <cellStyle name="Обычный 2 4" xfId="11" xr:uid="{00000000-0005-0000-0000-000005000000}"/>
    <cellStyle name="Обычный 3" xfId="3" xr:uid="{00000000-0005-0000-0000-000006000000}"/>
    <cellStyle name="Обычный 3 2" xfId="12" xr:uid="{00000000-0005-0000-0000-000007000000}"/>
    <cellStyle name="Обычный 4" xfId="5" xr:uid="{00000000-0005-0000-0000-000008000000}"/>
    <cellStyle name="Обычный 4 2" xfId="6" xr:uid="{00000000-0005-0000-0000-000009000000}"/>
    <cellStyle name="Обычный 4 3" xfId="14" xr:uid="{00000000-0005-0000-0000-00000A000000}"/>
    <cellStyle name="Обычный 5" xfId="9" xr:uid="{00000000-0005-0000-0000-00000B000000}"/>
    <cellStyle name="Обычный 6" xfId="19" xr:uid="{6929546D-AC1C-4158-98BD-BB18D5571F86}"/>
    <cellStyle name="Обычный 9" xfId="17" xr:uid="{00000000-0005-0000-0000-00000C000000}"/>
    <cellStyle name="Обычный_Лист1" xfId="18" xr:uid="{E430916C-A331-4847-A041-4E97112D730B}"/>
    <cellStyle name="Финансовый" xfId="1" builtinId="3"/>
    <cellStyle name="Финансовый 2" xfId="8" xr:uid="{00000000-0005-0000-0000-00000E000000}"/>
    <cellStyle name="Финансовый 2 2" xfId="15" xr:uid="{00000000-0005-0000-0000-00000F000000}"/>
    <cellStyle name="Финансовый 3" xfId="10" xr:uid="{00000000-0005-0000-0000-000010000000}"/>
    <cellStyle name="Финансовый 3 2 2" xfId="20" xr:uid="{B5B4FA8E-48EC-4796-8C08-21C52EA1118C}"/>
    <cellStyle name="Финансовый 4" xfId="16" xr:uid="{00000000-0005-0000-0000-000011000000}"/>
  </cellStyles>
  <dxfs count="55"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</dxfs>
  <tableStyles count="0" defaultTableStyle="TableStyleMedium2" defaultPivotStyle="PivotStyleLight16"/>
  <colors>
    <mruColors>
      <color rgb="FFFFFFCC"/>
      <color rgb="FF99FFCC"/>
      <color rgb="FFFF99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илкова Евгения" refreshedDate="46314.355226041669" createdVersion="7" refreshedVersion="7" minRefreshableVersion="3" recordCount="59" xr:uid="{41192A3E-9FA2-4636-841D-42C1EBC746B1}">
  <cacheSource type="worksheet">
    <worksheetSource ref="A14:J73" sheet="ВДЦ расшитая  для эпт"/>
  </cacheSource>
  <cacheFields count="10">
    <cacheField name="№ п/п" numFmtId="0">
      <sharedItems containsBlank="1" containsMixedTypes="1" containsNumber="1" containsInteger="1" minValue="1" maxValue="1"/>
    </cacheField>
    <cacheField name="р/м" numFmtId="0">
      <sharedItems containsBlank="1" containsMixedTypes="1" containsNumber="1" containsInteger="1" minValue="2" maxValue="2" count="4">
        <n v="2"/>
        <m/>
        <s v="р"/>
        <s v="м"/>
      </sharedItems>
    </cacheField>
    <cacheField name="код" numFmtId="0">
      <sharedItems containsBlank="1" containsMixedTypes="1" containsNumber="1" containsInteger="1" minValue="1" maxValue="1"/>
    </cacheField>
    <cacheField name="Наименование  затрат" numFmtId="0">
      <sharedItems containsBlank="1" count="57">
        <m/>
        <s v="Индивидуальный тепловой пункт"/>
        <s v="Монтаж ИТП"/>
        <s v="Расширительный бак NEMA тип NEX 500л, 10 бар"/>
        <s v="Расширительный бак NEMA тип NEX 500л, 16 бар"/>
        <s v="Водонагреватель электрический РБ 1000Е-24-0 Н 1,6 МПа из нержавеющей стали, в комплекте со шкафом управления нагревом 24кВт. Макс. рабочее давление 16 бар, макс. температура - 90С"/>
        <s v="Водонагреватель электрический РБ 750Е-20-0 Н 1,6 МПа из нержавеющей стали, в комплекте со шкафом управления нагревом 20 кВт. Макс. рабочее давление 16 бар, макс. температура - 90С"/>
        <s v="Блок ГВС 1 зона"/>
        <s v="Блок ГВС 2 зона"/>
        <s v="Блок узла ввода"/>
        <s v="Блок отопления с подпиткой 1 зона"/>
        <s v="Блок отопления с подпиткой 2 зона"/>
        <s v="Насосная установка повышения давления PBS2CDM5-6C16LS. Компенсатор резиновый антивибрационный EPDM Ду 65 Ру16 фл Benarmo"/>
        <s v="Насосная установка повышения давления PBS2CDM5-12C16LS. Компенсатор резиновый антивибрационный EPDM Ду 40 Ру10/16 фл L=95мм Benarmo"/>
        <s v="Блок коллекторов отопления 1 зона"/>
        <s v="Затвор дисковый поворотный Ду40 Ру16 межфл рукоятка чуг-чуг, EPDM Benarmo"/>
        <s v="Затвор дисковый поворотный Ду65 Ру16 межфл рукоятка чуг-чуг, EPDM Benarmo"/>
        <s v="Клапан обратный чугун Ду40 Ру16 межфл 2/ств 150C ств/чуг Benarmo"/>
        <s v="Клапан обратный чугун Ду65 Ру16 межфл 2/ств 120C ств/чуг Benarmo"/>
        <s v="Кран шаровой латунь 11б27п1 Ду32 Ру25 ВР/ВР рычаг(4) LD Pride LD 47.301.32"/>
        <s v="Предохранительный клапан, Ду25"/>
        <s v="Предохранительный клапан, Ду32"/>
        <s v="Труба стальная водогазопроводная                                   Ø  25  x 3,2"/>
        <s v="Труба стальная водогазопроводная                                   Ø  32  x 3,2"/>
        <s v="Труба стальная водогазопроводная                                   Ø  40  x 3,5"/>
        <s v="Труба стальная водогазопроводная оцинкованная                   Ø  32  x 3,2"/>
        <s v="Труба стальная водогазопроводная оцинкованная                   Ø  65  x 4,0"/>
        <s v="Труба стальная водогазопроводная оцинкованная                   Ø  20  x 2,8"/>
        <s v="Труба стальная водогазопроводная оцинкованная                  Ø  25  x 3,2"/>
        <s v="Труба стальная водогазопроводная оцинкованная                   Ø  40  x 3,5"/>
        <s v="Труба стальная водогазопроводная оцинкованная                  Ø  65  x 4,0"/>
        <s v="Труба стальная водогазопроводная оцинкованная                   Ø  80  x 4,0"/>
        <s v="Труба стальная электросварная                                      Ø  57  x 3,5"/>
        <s v="Труба стальная электросварная                                      Ø  76  x 3,5"/>
        <s v="Труба стальная электросварная                                      Ø  89  x 3,5"/>
        <s v="Труба стальная электросварная                                      Ø 108 x 4,0"/>
        <s v="Труба стальная электросварная                                      Ø 133 x 4,0"/>
        <s v="Труба стальная электросварная                                      Ø 159 x 4,5"/>
        <s v="Изоляция из каменной ваты, покрытые негорючей неармированной         30_x000a_фольгой. Категория НГ"/>
        <s v="Изоляция из каменной ваты, покрытые негорючей неармированной_x000a_фольгой. Категория НГ                                                    Ø28х30"/>
        <s v="Изоляция из каменной ваты, покрытые негорючей неармированной_x000a_фольгой. Категория НГ                                                    Ø35х30"/>
        <s v="Изоляция из каменной ваты, покрытые негорючей неармированной_x000a_фольгой. Категория НГ                                                    Ø42х30"/>
        <s v="Изоляция из каменной ваты, покрытые негорючей неармированной_x000a_фольгой. Категория НГ                                                    Ø48х30"/>
        <s v="Изоляция из каменной ваты, покрытые негорючей неармированной      Ø57х30 фольгой. Категория НГ"/>
        <s v="Изоляция из каменной ваты, покрытые негорючей неармированной      Ø76х30 фольгой. Категория НГ"/>
        <s v="Изоляция из каменной ваты, покрытые негорючей неармированной      Ø89х30 фольгой. Категория НГ"/>
        <s v="Изоляция из каменной ваты, покрытые негорючей неармированной      Ø108х30 фольгой. Категория НГ"/>
        <s v="Изоляция из каменной ваты, покрытые негорючей неармированной      Ø133х30 фольгой. Категория НГ"/>
        <s v="Изоляция из каменной ваты, покрытые негорючей неармированной      Ø159х30 фольгой. Категория НГ"/>
        <s v="Грунтовка ГФ- 031"/>
        <s v="Эмаль ПФ-115"/>
        <s v="Металл для крепления трубопроводов"/>
        <s v="Пусконаладочные работы"/>
        <s v="Разработка разделов УУТЭ, ЭОМ, АТМ"/>
        <s v=" Разработка раздела УУТЭ и выполнение работ в рамках раздела."/>
        <s v="Разработка раздела ЭОМ и выполнение работ в рамках раздела"/>
        <s v=" Разработка раздела АТМ и выполнение работ в рамках раздела."/>
      </sharedItems>
    </cacheField>
    <cacheField name="Марка/ гост" numFmtId="0">
      <sharedItems containsBlank="1"/>
    </cacheField>
    <cacheField name="Примечание" numFmtId="0">
      <sharedItems containsBlank="1"/>
    </cacheField>
    <cacheField name="Ед. изм." numFmtId="0">
      <sharedItems containsBlank="1" containsMixedTypes="1" containsNumber="1" containsInteger="1" minValue="4" maxValue="4" count="8">
        <n v="4"/>
        <m/>
        <s v="комплекс"/>
        <s v="шт"/>
        <s v="м"/>
        <s v="кг"/>
        <s v="тн"/>
        <s v="раздел"/>
      </sharedItems>
    </cacheField>
    <cacheField name="Всего кол-во" numFmtId="0">
      <sharedItems containsString="0" containsBlank="1" containsNumber="1" minValue="0.105" maxValue="71.980999999999995"/>
    </cacheField>
    <cacheField name="Норма расхода" numFmtId="0">
      <sharedItems containsString="0" containsBlank="1" containsNumber="1" minValue="1" maxValue="12"/>
    </cacheField>
    <cacheField name="Кол-во с учетом нормы расхода" numFmtId="0">
      <sharedItems containsString="0" containsBlank="1" containsNumber="1" minValue="0.11" maxValue="71.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">
  <r>
    <n v="1"/>
    <x v="0"/>
    <n v="1"/>
    <x v="0"/>
    <m/>
    <m/>
    <x v="0"/>
    <n v="11"/>
    <n v="12"/>
    <n v="13"/>
  </r>
  <r>
    <m/>
    <x v="1"/>
    <m/>
    <x v="1"/>
    <m/>
    <m/>
    <x v="1"/>
    <m/>
    <m/>
    <m/>
  </r>
  <r>
    <s v="1"/>
    <x v="2"/>
    <s v="0.1.4.4.2.2"/>
    <x v="2"/>
    <m/>
    <s v="договорная цена"/>
    <x v="2"/>
    <n v="1"/>
    <n v="1"/>
    <n v="1"/>
  </r>
  <r>
    <s v="2"/>
    <x v="3"/>
    <m/>
    <x v="3"/>
    <s v="Nex 500 10 бар"/>
    <s v="материал подрядчика"/>
    <x v="3"/>
    <n v="3"/>
    <n v="1"/>
    <n v="3"/>
  </r>
  <r>
    <s v="3"/>
    <x v="3"/>
    <m/>
    <x v="4"/>
    <s v="Nex 500 16 бар"/>
    <s v="материал подрядчика"/>
    <x v="3"/>
    <n v="2"/>
    <n v="1"/>
    <n v="2"/>
  </r>
  <r>
    <s v="4"/>
    <x v="3"/>
    <m/>
    <x v="5"/>
    <m/>
    <s v="материал подрядчика"/>
    <x v="3"/>
    <n v="1"/>
    <n v="1"/>
    <n v="1"/>
  </r>
  <r>
    <s v="5"/>
    <x v="3"/>
    <m/>
    <x v="6"/>
    <m/>
    <s v="материал подрядчика"/>
    <x v="3"/>
    <n v="2"/>
    <n v="1"/>
    <n v="2"/>
  </r>
  <r>
    <s v="6"/>
    <x v="3"/>
    <m/>
    <x v="7"/>
    <s v="УР-ГВС1-65/100/125-65/32/65"/>
    <s v="материал подрядчика"/>
    <x v="3"/>
    <n v="1"/>
    <n v="1"/>
    <n v="1"/>
  </r>
  <r>
    <s v="7"/>
    <x v="3"/>
    <m/>
    <x v="8"/>
    <s v="УР-ГВС2-50/80/80-40/25/40"/>
    <s v="материал подрядчика"/>
    <x v="3"/>
    <n v="1"/>
    <n v="1"/>
    <n v="1"/>
  </r>
  <r>
    <s v="8"/>
    <x v="3"/>
    <m/>
    <x v="9"/>
    <s v="Карат УВ-150/80-50/25"/>
    <s v="материал подрядчика"/>
    <x v="3"/>
    <n v="1"/>
    <n v="1"/>
    <n v="1"/>
  </r>
  <r>
    <s v="9"/>
    <x v="3"/>
    <m/>
    <x v="10"/>
    <s v="Карат-УР-ОТ-100/50-150/80-40/32"/>
    <s v="материал подрядчика"/>
    <x v="3"/>
    <n v="1"/>
    <n v="1"/>
    <n v="1"/>
  </r>
  <r>
    <s v="10"/>
    <x v="3"/>
    <m/>
    <x v="11"/>
    <s v="Карат-УР-ОТ-65/40-100/50-32/25"/>
    <s v="материал подрядчика"/>
    <x v="3"/>
    <n v="1"/>
    <n v="1"/>
    <n v="1"/>
  </r>
  <r>
    <s v="11"/>
    <x v="3"/>
    <m/>
    <x v="12"/>
    <s v="Aikon PBS2CDM5-6C16LS "/>
    <s v="материал подрядчика"/>
    <x v="3"/>
    <n v="1"/>
    <n v="1"/>
    <n v="1"/>
  </r>
  <r>
    <s v="12"/>
    <x v="3"/>
    <m/>
    <x v="13"/>
    <s v="Aikon PBS2CDM5-12C16LS "/>
    <s v="материал подрядчика"/>
    <x v="3"/>
    <n v="1"/>
    <n v="1"/>
    <n v="1"/>
  </r>
  <r>
    <s v="13"/>
    <x v="3"/>
    <m/>
    <x v="14"/>
    <s v="УК-ОТ1-150-125/65 "/>
    <s v="материал подрядчика"/>
    <x v="3"/>
    <n v="1"/>
    <n v="1"/>
    <n v="1"/>
  </r>
  <r>
    <s v="14"/>
    <x v="3"/>
    <m/>
    <x v="15"/>
    <m/>
    <s v="материал подрядчика"/>
    <x v="3"/>
    <n v="3"/>
    <n v="1"/>
    <n v="3"/>
  </r>
  <r>
    <s v="15"/>
    <x v="3"/>
    <m/>
    <x v="16"/>
    <m/>
    <s v="материал подрядчика"/>
    <x v="3"/>
    <n v="3"/>
    <n v="1"/>
    <n v="3"/>
  </r>
  <r>
    <s v="16"/>
    <x v="3"/>
    <m/>
    <x v="17"/>
    <m/>
    <s v="материал подрядчика"/>
    <x v="3"/>
    <n v="1"/>
    <n v="1"/>
    <n v="1"/>
  </r>
  <r>
    <s v="17"/>
    <x v="3"/>
    <m/>
    <x v="18"/>
    <m/>
    <s v="материал подрядчика"/>
    <x v="3"/>
    <n v="1"/>
    <n v="1"/>
    <n v="1"/>
  </r>
  <r>
    <s v="18"/>
    <x v="3"/>
    <m/>
    <x v="19"/>
    <m/>
    <s v="материал подрядчика"/>
    <x v="3"/>
    <n v="5"/>
    <n v="1"/>
    <n v="5"/>
  </r>
  <r>
    <s v="19"/>
    <x v="3"/>
    <m/>
    <x v="20"/>
    <m/>
    <s v="материал подрядчика"/>
    <x v="3"/>
    <n v="1"/>
    <n v="1"/>
    <n v="1"/>
  </r>
  <r>
    <s v="20"/>
    <x v="3"/>
    <m/>
    <x v="21"/>
    <m/>
    <s v="материал подрядчика"/>
    <x v="3"/>
    <n v="1"/>
    <n v="1"/>
    <n v="1"/>
  </r>
  <r>
    <s v="21"/>
    <x v="3"/>
    <m/>
    <x v="22"/>
    <s v="ГОСТ 3262-75*"/>
    <s v="материал подрядчика"/>
    <x v="4"/>
    <n v="33.700000000000003"/>
    <n v="1.1000000000000001"/>
    <n v="37.07"/>
  </r>
  <r>
    <s v="22"/>
    <x v="3"/>
    <m/>
    <x v="23"/>
    <s v="ГОСТ 3262-75*"/>
    <s v="материал подрядчика"/>
    <x v="4"/>
    <n v="30.6"/>
    <n v="1.1000000000000001"/>
    <n v="33.659999999999997"/>
  </r>
  <r>
    <s v="23"/>
    <x v="3"/>
    <m/>
    <x v="24"/>
    <s v="ГОСТ 3262-75*"/>
    <s v="материал подрядчика"/>
    <x v="4"/>
    <n v="15.5"/>
    <n v="1.1000000000000001"/>
    <n v="17.05"/>
  </r>
  <r>
    <s v="24"/>
    <x v="3"/>
    <m/>
    <x v="25"/>
    <s v="ГОСТ 3262-75*"/>
    <s v="материал подрядчика"/>
    <x v="4"/>
    <n v="0.8"/>
    <n v="1.1000000000000001"/>
    <n v="0.88"/>
  </r>
  <r>
    <s v="25"/>
    <x v="3"/>
    <m/>
    <x v="26"/>
    <s v="ГОСТ 3262-75*"/>
    <s v="материал подрядчика"/>
    <x v="4"/>
    <n v="1.4"/>
    <n v="1.1000000000000001"/>
    <n v="1.54"/>
  </r>
  <r>
    <s v="26"/>
    <x v="3"/>
    <m/>
    <x v="27"/>
    <s v="ГОСТ 3262-75*"/>
    <s v="материал подрядчика"/>
    <x v="4"/>
    <n v="3.9"/>
    <n v="1.1000000000000001"/>
    <n v="4.29"/>
  </r>
  <r>
    <s v="27"/>
    <x v="3"/>
    <m/>
    <x v="28"/>
    <s v="ГОСТ 3262-75*"/>
    <s v="материал подрядчика"/>
    <x v="4"/>
    <n v="21"/>
    <n v="1.1000000000000001"/>
    <n v="23.1"/>
  </r>
  <r>
    <s v="28"/>
    <x v="3"/>
    <m/>
    <x v="25"/>
    <s v="ГОСТ 3262-75*"/>
    <s v="материал подрядчика"/>
    <x v="4"/>
    <n v="18.8"/>
    <n v="1.1000000000000001"/>
    <n v="20.68"/>
  </r>
  <r>
    <s v="29"/>
    <x v="3"/>
    <m/>
    <x v="29"/>
    <s v="ГОСТ 3262-75*"/>
    <s v="материал подрядчика"/>
    <x v="4"/>
    <n v="46.8"/>
    <n v="1.1000000000000001"/>
    <n v="51.48"/>
  </r>
  <r>
    <s v="30"/>
    <x v="3"/>
    <m/>
    <x v="30"/>
    <s v="ГОСТ 3262-75*"/>
    <s v="материал подрядчика"/>
    <x v="4"/>
    <n v="38"/>
    <n v="1.1000000000000001"/>
    <n v="41.8"/>
  </r>
  <r>
    <s v="31"/>
    <x v="3"/>
    <m/>
    <x v="31"/>
    <s v="ГОСТ 3262-75*"/>
    <s v="материал подрядчика"/>
    <x v="4"/>
    <n v="3.7"/>
    <n v="1.1000000000000001"/>
    <n v="4.07"/>
  </r>
  <r>
    <s v="32"/>
    <x v="3"/>
    <m/>
    <x v="32"/>
    <s v="ГОСТ 10704-91"/>
    <s v="материал подрядчика"/>
    <x v="4"/>
    <n v="6.8"/>
    <n v="1.1000000000000001"/>
    <n v="7.48"/>
  </r>
  <r>
    <s v="33"/>
    <x v="3"/>
    <m/>
    <x v="33"/>
    <s v="ГОСТ 10704-91"/>
    <s v="материал подрядчика"/>
    <x v="4"/>
    <n v="9"/>
    <n v="1.1000000000000001"/>
    <n v="9.9"/>
  </r>
  <r>
    <s v="34"/>
    <x v="3"/>
    <m/>
    <x v="34"/>
    <s v="ГОСТ 10704-91"/>
    <s v="материал подрядчика"/>
    <x v="4"/>
    <n v="17.600000000000001"/>
    <n v="1.1000000000000001"/>
    <n v="19.36"/>
  </r>
  <r>
    <s v="35"/>
    <x v="3"/>
    <m/>
    <x v="35"/>
    <s v="ГОСТ 10704-91"/>
    <s v="материал подрядчика"/>
    <x v="4"/>
    <n v="19.5"/>
    <n v="1.1000000000000001"/>
    <n v="21.45"/>
  </r>
  <r>
    <s v="36"/>
    <x v="3"/>
    <m/>
    <x v="36"/>
    <s v="ГОСТ 10704-91"/>
    <s v="материал подрядчика"/>
    <x v="4"/>
    <n v="6.8"/>
    <n v="1.1000000000000001"/>
    <n v="7.48"/>
  </r>
  <r>
    <s v="37"/>
    <x v="3"/>
    <m/>
    <x v="37"/>
    <s v="ГОСТ 10704-91"/>
    <s v="материал подрядчика"/>
    <x v="4"/>
    <n v="26.9"/>
    <n v="1.1000000000000001"/>
    <n v="29.59"/>
  </r>
  <r>
    <s v="38"/>
    <x v="3"/>
    <m/>
    <x v="38"/>
    <s v="Экоролл"/>
    <s v="материал подрядчика"/>
    <x v="4"/>
    <n v="3.9"/>
    <n v="1.1000000000000001"/>
    <n v="4.29"/>
  </r>
  <r>
    <s v="39"/>
    <x v="3"/>
    <m/>
    <x v="39"/>
    <s v="Экоролл"/>
    <s v="материал подрядчика"/>
    <x v="4"/>
    <n v="3.9"/>
    <n v="1.1000000000000001"/>
    <n v="4.29"/>
  </r>
  <r>
    <s v="40"/>
    <x v="3"/>
    <m/>
    <x v="40"/>
    <s v="Экоролл"/>
    <s v="материал подрядчика"/>
    <x v="4"/>
    <n v="21"/>
    <n v="1.1000000000000001"/>
    <n v="23.1"/>
  </r>
  <r>
    <s v="41"/>
    <x v="3"/>
    <m/>
    <x v="41"/>
    <s v="Экоролл"/>
    <s v="материал подрядчика"/>
    <x v="4"/>
    <n v="46.3"/>
    <n v="1.1000000000000001"/>
    <n v="50.93"/>
  </r>
  <r>
    <s v="42"/>
    <x v="3"/>
    <m/>
    <x v="42"/>
    <s v="Экоролл"/>
    <s v="материал подрядчика"/>
    <x v="4"/>
    <n v="62.3"/>
    <n v="1.1000000000000001"/>
    <n v="68.53"/>
  </r>
  <r>
    <s v="43"/>
    <x v="3"/>
    <m/>
    <x v="43"/>
    <s v="Экоролл"/>
    <s v="материал подрядчика"/>
    <x v="4"/>
    <n v="6.8"/>
    <n v="1.1000000000000001"/>
    <n v="7.48"/>
  </r>
  <r>
    <s v="44"/>
    <x v="3"/>
    <m/>
    <x v="44"/>
    <s v="Экоролл"/>
    <s v="материал подрядчика"/>
    <x v="4"/>
    <n v="48.4"/>
    <n v="1.1000000000000001"/>
    <n v="53.24"/>
  </r>
  <r>
    <s v="45"/>
    <x v="3"/>
    <m/>
    <x v="45"/>
    <s v="Экоролл"/>
    <s v="материал подрядчика"/>
    <x v="4"/>
    <n v="21.2"/>
    <n v="1.1000000000000001"/>
    <n v="23.32"/>
  </r>
  <r>
    <s v="46"/>
    <x v="3"/>
    <m/>
    <x v="46"/>
    <s v="Экоролл"/>
    <s v="материал подрядчика"/>
    <x v="4"/>
    <n v="19.5"/>
    <n v="1.1000000000000001"/>
    <n v="21.45"/>
  </r>
  <r>
    <s v="47"/>
    <x v="3"/>
    <m/>
    <x v="47"/>
    <s v="Экоролл"/>
    <s v="материал подрядчика"/>
    <x v="4"/>
    <n v="6.8"/>
    <n v="1.1000000000000001"/>
    <n v="7.48"/>
  </r>
  <r>
    <s v="48"/>
    <x v="3"/>
    <m/>
    <x v="48"/>
    <s v="Экоролл"/>
    <s v="материал подрядчика"/>
    <x v="4"/>
    <n v="23.4"/>
    <n v="1.1000000000000001"/>
    <n v="25.74"/>
  </r>
  <r>
    <s v="49"/>
    <x v="3"/>
    <m/>
    <x v="49"/>
    <s v="ГОСТ 25129-82"/>
    <s v="материал подрядчика"/>
    <x v="5"/>
    <n v="71.980999999999995"/>
    <n v="1"/>
    <n v="71.98"/>
  </r>
  <r>
    <s v="50"/>
    <x v="3"/>
    <m/>
    <x v="50"/>
    <s v="ГОСТ 6465-76"/>
    <s v="материал подрядчика"/>
    <x v="5"/>
    <n v="25.48"/>
    <n v="1"/>
    <n v="25.48"/>
  </r>
  <r>
    <s v="51"/>
    <x v="3"/>
    <m/>
    <x v="51"/>
    <m/>
    <s v="материал подрядчика"/>
    <x v="6"/>
    <n v="0.105"/>
    <n v="1.04"/>
    <n v="0.11"/>
  </r>
  <r>
    <s v="52"/>
    <x v="1"/>
    <m/>
    <x v="52"/>
    <m/>
    <m/>
    <x v="1"/>
    <m/>
    <m/>
    <m/>
  </r>
  <r>
    <s v="53"/>
    <x v="2"/>
    <s v="0.1.4.4.2.2.1.13"/>
    <x v="52"/>
    <m/>
    <s v="договорная цена"/>
    <x v="2"/>
    <n v="1"/>
    <n v="1"/>
    <n v="1"/>
  </r>
  <r>
    <s v="54"/>
    <x v="1"/>
    <m/>
    <x v="53"/>
    <m/>
    <m/>
    <x v="1"/>
    <m/>
    <m/>
    <m/>
  </r>
  <r>
    <s v="55"/>
    <x v="2"/>
    <m/>
    <x v="54"/>
    <m/>
    <s v="договорная цена"/>
    <x v="7"/>
    <n v="1"/>
    <m/>
    <n v="1"/>
  </r>
  <r>
    <s v="56"/>
    <x v="2"/>
    <m/>
    <x v="55"/>
    <m/>
    <s v="договорная цена"/>
    <x v="7"/>
    <n v="1"/>
    <m/>
    <n v="1"/>
  </r>
  <r>
    <s v="57"/>
    <x v="2"/>
    <m/>
    <x v="56"/>
    <m/>
    <s v="договорная цена"/>
    <x v="7"/>
    <n v="1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01E58D-B9AC-437D-8D7F-38BE0419729E}" name="Сводная таблица2" cacheId="5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3:C59" firstHeaderRow="2" firstDataRow="2" firstDataCol="2" rowPageCount="1" colPageCount="1"/>
  <pivotFields count="10">
    <pivotField compact="0" outline="0" showAll="0"/>
    <pivotField axis="axisPage" compact="0" outline="0" multipleItemSelectionAllowed="1" showAll="0">
      <items count="5">
        <item h="1" x="0"/>
        <item x="3"/>
        <item x="2"/>
        <item h="1" x="1"/>
        <item t="default"/>
      </items>
    </pivotField>
    <pivotField compact="0" outline="0" showAll="0"/>
    <pivotField axis="axisRow" compact="0" outline="0" showAll="0" defaultSubtotal="0">
      <items count="57">
        <item x="56"/>
        <item x="54"/>
        <item x="7"/>
        <item x="8"/>
        <item x="14"/>
        <item x="10"/>
        <item x="11"/>
        <item x="9"/>
        <item x="5"/>
        <item x="6"/>
        <item x="49"/>
        <item x="15"/>
        <item x="16"/>
        <item x="38"/>
        <item x="46"/>
        <item x="47"/>
        <item x="48"/>
        <item x="43"/>
        <item x="44"/>
        <item x="45"/>
        <item x="39"/>
        <item x="40"/>
        <item x="41"/>
        <item x="42"/>
        <item x="1"/>
        <item x="17"/>
        <item x="18"/>
        <item x="19"/>
        <item x="51"/>
        <item x="2"/>
        <item x="13"/>
        <item x="12"/>
        <item x="20"/>
        <item x="21"/>
        <item x="52"/>
        <item x="55"/>
        <item x="3"/>
        <item x="4"/>
        <item x="22"/>
        <item x="23"/>
        <item x="24"/>
        <item x="27"/>
        <item x="25"/>
        <item x="29"/>
        <item x="26"/>
        <item x="31"/>
        <item x="28"/>
        <item x="30"/>
        <item x="32"/>
        <item x="33"/>
        <item x="34"/>
        <item x="35"/>
        <item x="36"/>
        <item x="37"/>
        <item x="50"/>
        <item x="0"/>
        <item x="53"/>
      </items>
    </pivotField>
    <pivotField compact="0" outline="0" showAll="0"/>
    <pivotField compact="0" outline="0" showAll="0"/>
    <pivotField axis="axisRow" compact="0" outline="0" showAll="0">
      <items count="9">
        <item x="0"/>
        <item x="5"/>
        <item x="2"/>
        <item x="4"/>
        <item x="7"/>
        <item x="6"/>
        <item x="3"/>
        <item x="1"/>
        <item t="default"/>
      </items>
    </pivotField>
    <pivotField compact="0" outline="0" showAll="0"/>
    <pivotField compact="0" outline="0" showAll="0"/>
    <pivotField dataField="1" compact="0" outline="0" showAll="0"/>
  </pivotFields>
  <rowFields count="2">
    <field x="3"/>
    <field x="6"/>
  </rowFields>
  <rowItems count="55">
    <i>
      <x/>
      <x v="4"/>
    </i>
    <i>
      <x v="1"/>
      <x v="4"/>
    </i>
    <i>
      <x v="2"/>
      <x v="6"/>
    </i>
    <i>
      <x v="3"/>
      <x v="6"/>
    </i>
    <i>
      <x v="4"/>
      <x v="6"/>
    </i>
    <i>
      <x v="5"/>
      <x v="6"/>
    </i>
    <i>
      <x v="6"/>
      <x v="6"/>
    </i>
    <i>
      <x v="7"/>
      <x v="6"/>
    </i>
    <i>
      <x v="8"/>
      <x v="6"/>
    </i>
    <i>
      <x v="9"/>
      <x v="6"/>
    </i>
    <i>
      <x v="10"/>
      <x v="1"/>
    </i>
    <i>
      <x v="11"/>
      <x v="6"/>
    </i>
    <i>
      <x v="12"/>
      <x v="6"/>
    </i>
    <i>
      <x v="13"/>
      <x v="3"/>
    </i>
    <i>
      <x v="14"/>
      <x v="3"/>
    </i>
    <i>
      <x v="15"/>
      <x v="3"/>
    </i>
    <i>
      <x v="16"/>
      <x v="3"/>
    </i>
    <i>
      <x v="17"/>
      <x v="3"/>
    </i>
    <i>
      <x v="18"/>
      <x v="3"/>
    </i>
    <i>
      <x v="19"/>
      <x v="3"/>
    </i>
    <i>
      <x v="20"/>
      <x v="3"/>
    </i>
    <i>
      <x v="21"/>
      <x v="3"/>
    </i>
    <i>
      <x v="22"/>
      <x v="3"/>
    </i>
    <i>
      <x v="23"/>
      <x v="3"/>
    </i>
    <i>
      <x v="25"/>
      <x v="6"/>
    </i>
    <i>
      <x v="26"/>
      <x v="6"/>
    </i>
    <i>
      <x v="27"/>
      <x v="6"/>
    </i>
    <i>
      <x v="28"/>
      <x v="5"/>
    </i>
    <i>
      <x v="29"/>
      <x v="2"/>
    </i>
    <i>
      <x v="30"/>
      <x v="6"/>
    </i>
    <i>
      <x v="31"/>
      <x v="6"/>
    </i>
    <i>
      <x v="32"/>
      <x v="6"/>
    </i>
    <i>
      <x v="33"/>
      <x v="6"/>
    </i>
    <i>
      <x v="34"/>
      <x v="2"/>
    </i>
    <i>
      <x v="35"/>
      <x v="4"/>
    </i>
    <i>
      <x v="36"/>
      <x v="6"/>
    </i>
    <i>
      <x v="37"/>
      <x v="6"/>
    </i>
    <i>
      <x v="38"/>
      <x v="3"/>
    </i>
    <i>
      <x v="39"/>
      <x v="3"/>
    </i>
    <i>
      <x v="40"/>
      <x v="3"/>
    </i>
    <i>
      <x v="41"/>
      <x v="3"/>
    </i>
    <i>
      <x v="42"/>
      <x v="3"/>
    </i>
    <i>
      <x v="43"/>
      <x v="3"/>
    </i>
    <i>
      <x v="44"/>
      <x v="3"/>
    </i>
    <i>
      <x v="45"/>
      <x v="3"/>
    </i>
    <i>
      <x v="46"/>
      <x v="3"/>
    </i>
    <i>
      <x v="47"/>
      <x v="3"/>
    </i>
    <i>
      <x v="48"/>
      <x v="3"/>
    </i>
    <i>
      <x v="49"/>
      <x v="3"/>
    </i>
    <i>
      <x v="50"/>
      <x v="3"/>
    </i>
    <i>
      <x v="51"/>
      <x v="3"/>
    </i>
    <i>
      <x v="52"/>
      <x v="3"/>
    </i>
    <i>
      <x v="53"/>
      <x v="3"/>
    </i>
    <i>
      <x v="54"/>
      <x v="1"/>
    </i>
    <i t="grand">
      <x/>
    </i>
  </rowItems>
  <colItems count="1">
    <i/>
  </colItems>
  <pageFields count="1">
    <pageField fld="1" hier="-1"/>
  </pageFields>
  <dataFields count="1">
    <dataField name="Сумма по полю Кол-во с учетом нормы расхода" fld="9" baseField="0" baseItem="0"/>
  </dataFields>
  <formats count="42">
    <format dxfId="54">
      <pivotArea outline="0" fieldPosition="0">
        <references count="2">
          <reference field="3" count="3" selected="0">
            <x v="4"/>
            <x v="5"/>
            <x v="6"/>
          </reference>
          <reference field="6" count="1" selected="0">
            <x v="6"/>
          </reference>
        </references>
      </pivotArea>
    </format>
    <format dxfId="53">
      <pivotArea dataOnly="0" labelOnly="1" outline="0" fieldPosition="0">
        <references count="1">
          <reference field="3" count="3">
            <x v="4"/>
            <x v="5"/>
            <x v="6"/>
          </reference>
        </references>
      </pivotArea>
    </format>
    <format dxfId="52">
      <pivotArea dataOnly="0" labelOnly="1" outline="0" fieldPosition="0">
        <references count="2">
          <reference field="3" count="1" selected="0">
            <x v="4"/>
          </reference>
          <reference field="6" count="1">
            <x v="6"/>
          </reference>
        </references>
      </pivotArea>
    </format>
    <format dxfId="51">
      <pivotArea dataOnly="0" labelOnly="1" outline="0" fieldPosition="0">
        <references count="2">
          <reference field="3" count="1" selected="0">
            <x v="5"/>
          </reference>
          <reference field="6" count="1">
            <x v="6"/>
          </reference>
        </references>
      </pivotArea>
    </format>
    <format dxfId="50">
      <pivotArea dataOnly="0" labelOnly="1" outline="0" fieldPosition="0">
        <references count="2">
          <reference field="3" count="1" selected="0">
            <x v="6"/>
          </reference>
          <reference field="6" count="1">
            <x v="6"/>
          </reference>
        </references>
      </pivotArea>
    </format>
    <format dxfId="49">
      <pivotArea dataOnly="0" labelOnly="1" outline="0" fieldPosition="0">
        <references count="1">
          <reference field="3" count="2">
            <x v="2"/>
            <x v="3"/>
          </reference>
        </references>
      </pivotArea>
    </format>
    <format dxfId="48">
      <pivotArea dataOnly="0" labelOnly="1" outline="0" fieldPosition="0">
        <references count="2">
          <reference field="3" count="1" selected="0">
            <x v="2"/>
          </reference>
          <reference field="6" count="1">
            <x v="6"/>
          </reference>
        </references>
      </pivotArea>
    </format>
    <format dxfId="47">
      <pivotArea dataOnly="0" labelOnly="1" outline="0" fieldPosition="0">
        <references count="2">
          <reference field="3" count="1" selected="0">
            <x v="3"/>
          </reference>
          <reference field="6" count="1">
            <x v="6"/>
          </reference>
        </references>
      </pivotArea>
    </format>
    <format dxfId="46">
      <pivotArea outline="0" fieldPosition="0">
        <references count="2">
          <reference field="3" count="2" selected="0">
            <x v="8"/>
            <x v="9"/>
          </reference>
          <reference field="6" count="1" selected="0">
            <x v="6"/>
          </reference>
        </references>
      </pivotArea>
    </format>
    <format dxfId="45">
      <pivotArea dataOnly="0" labelOnly="1" outline="0" fieldPosition="0">
        <references count="1">
          <reference field="3" count="2">
            <x v="8"/>
            <x v="9"/>
          </reference>
        </references>
      </pivotArea>
    </format>
    <format dxfId="44">
      <pivotArea dataOnly="0" labelOnly="1" outline="0" fieldPosition="0">
        <references count="2">
          <reference field="3" count="1" selected="0">
            <x v="8"/>
          </reference>
          <reference field="6" count="1">
            <x v="6"/>
          </reference>
        </references>
      </pivotArea>
    </format>
    <format dxfId="43">
      <pivotArea dataOnly="0" labelOnly="1" outline="0" fieldPosition="0">
        <references count="2">
          <reference field="3" count="1" selected="0">
            <x v="9"/>
          </reference>
          <reference field="6" count="1">
            <x v="6"/>
          </reference>
        </references>
      </pivotArea>
    </format>
    <format dxfId="42">
      <pivotArea outline="0" fieldPosition="0">
        <references count="2">
          <reference field="3" count="11" selected="0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6" count="1" selected="0">
            <x v="3"/>
          </reference>
        </references>
      </pivotArea>
    </format>
    <format dxfId="28">
      <pivotArea outline="0" fieldPosition="0">
        <references count="2">
          <reference field="3" count="11" selected="0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  <reference field="6" count="2" selected="0">
            <x v="3"/>
            <x v="6"/>
          </reference>
        </references>
      </pivotArea>
    </format>
    <format dxfId="27">
      <pivotArea dataOnly="0" labelOnly="1" outline="0" fieldPosition="0">
        <references count="1">
          <reference field="3" count="11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">
      <pivotArea dataOnly="0" labelOnly="1" outline="0" fieldPosition="0">
        <references count="2">
          <reference field="3" count="1" selected="0">
            <x v="11"/>
          </reference>
          <reference field="6" count="1">
            <x v="6"/>
          </reference>
        </references>
      </pivotArea>
    </format>
    <format dxfId="25">
      <pivotArea dataOnly="0" labelOnly="1" outline="0" fieldPosition="0">
        <references count="2">
          <reference field="3" count="1" selected="0">
            <x v="12"/>
          </reference>
          <reference field="6" count="1">
            <x v="6"/>
          </reference>
        </references>
      </pivotArea>
    </format>
    <format dxfId="24">
      <pivotArea dataOnly="0" labelOnly="1" outline="0" fieldPosition="0">
        <references count="2">
          <reference field="3" count="1" selected="0">
            <x v="13"/>
          </reference>
          <reference field="6" count="1">
            <x v="3"/>
          </reference>
        </references>
      </pivotArea>
    </format>
    <format dxfId="23">
      <pivotArea dataOnly="0" labelOnly="1" outline="0" fieldPosition="0">
        <references count="2">
          <reference field="3" count="1" selected="0">
            <x v="14"/>
          </reference>
          <reference field="6" count="1">
            <x v="3"/>
          </reference>
        </references>
      </pivotArea>
    </format>
    <format dxfId="22">
      <pivotArea dataOnly="0" labelOnly="1" outline="0" fieldPosition="0">
        <references count="2">
          <reference field="3" count="1" selected="0">
            <x v="15"/>
          </reference>
          <reference field="6" count="1">
            <x v="3"/>
          </reference>
        </references>
      </pivotArea>
    </format>
    <format dxfId="21">
      <pivotArea dataOnly="0" labelOnly="1" outline="0" fieldPosition="0">
        <references count="2">
          <reference field="3" count="1" selected="0">
            <x v="16"/>
          </reference>
          <reference field="6" count="1">
            <x v="3"/>
          </reference>
        </references>
      </pivotArea>
    </format>
    <format dxfId="20">
      <pivotArea dataOnly="0" labelOnly="1" outline="0" fieldPosition="0">
        <references count="2">
          <reference field="3" count="1" selected="0">
            <x v="17"/>
          </reference>
          <reference field="6" count="1">
            <x v="3"/>
          </reference>
        </references>
      </pivotArea>
    </format>
    <format dxfId="19">
      <pivotArea dataOnly="0" labelOnly="1" outline="0" fieldPosition="0">
        <references count="2">
          <reference field="3" count="1" selected="0">
            <x v="18"/>
          </reference>
          <reference field="6" count="1">
            <x v="3"/>
          </reference>
        </references>
      </pivotArea>
    </format>
    <format dxfId="18">
      <pivotArea dataOnly="0" labelOnly="1" outline="0" fieldPosition="0">
        <references count="2">
          <reference field="3" count="1" selected="0">
            <x v="19"/>
          </reference>
          <reference field="6" count="1">
            <x v="3"/>
          </reference>
        </references>
      </pivotArea>
    </format>
    <format dxfId="17">
      <pivotArea dataOnly="0" labelOnly="1" outline="0" fieldPosition="0">
        <references count="2">
          <reference field="3" count="1" selected="0">
            <x v="20"/>
          </reference>
          <reference field="6" count="1">
            <x v="3"/>
          </reference>
        </references>
      </pivotArea>
    </format>
    <format dxfId="16">
      <pivotArea dataOnly="0" labelOnly="1" outline="0" fieldPosition="0">
        <references count="2">
          <reference field="3" count="1" selected="0">
            <x v="21"/>
          </reference>
          <reference field="6" count="1">
            <x v="3"/>
          </reference>
        </references>
      </pivotArea>
    </format>
    <format dxfId="15">
      <pivotArea outline="0" fieldPosition="0">
        <references count="2">
          <reference field="3" count="2" selected="0">
            <x v="25"/>
            <x v="26"/>
          </reference>
          <reference field="6" count="1" selected="0">
            <x v="6"/>
          </reference>
        </references>
      </pivotArea>
    </format>
    <format dxfId="14">
      <pivotArea dataOnly="0" labelOnly="1" outline="0" fieldPosition="0">
        <references count="1">
          <reference field="3" count="2">
            <x v="25"/>
            <x v="26"/>
          </reference>
        </references>
      </pivotArea>
    </format>
    <format dxfId="13">
      <pivotArea dataOnly="0" labelOnly="1" outline="0" fieldPosition="0">
        <references count="2">
          <reference field="3" count="1" selected="0">
            <x v="25"/>
          </reference>
          <reference field="6" count="1">
            <x v="6"/>
          </reference>
        </references>
      </pivotArea>
    </format>
    <format dxfId="12">
      <pivotArea dataOnly="0" labelOnly="1" outline="0" fieldPosition="0">
        <references count="2">
          <reference field="3" count="1" selected="0">
            <x v="26"/>
          </reference>
          <reference field="6" count="1">
            <x v="6"/>
          </reference>
        </references>
      </pivotArea>
    </format>
    <format dxfId="11">
      <pivotArea outline="0" fieldPosition="0">
        <references count="2">
          <reference field="3" count="2" selected="0">
            <x v="26"/>
            <x v="27"/>
          </reference>
          <reference field="6" count="1" selected="0">
            <x v="6"/>
          </reference>
        </references>
      </pivotArea>
    </format>
    <format dxfId="10">
      <pivotArea dataOnly="0" labelOnly="1" outline="0" fieldPosition="0">
        <references count="1">
          <reference field="3" count="2">
            <x v="26"/>
            <x v="27"/>
          </reference>
        </references>
      </pivotArea>
    </format>
    <format dxfId="9">
      <pivotArea dataOnly="0" labelOnly="1" outline="0" fieldPosition="0">
        <references count="2">
          <reference field="3" count="1" selected="0">
            <x v="26"/>
          </reference>
          <reference field="6" count="1">
            <x v="6"/>
          </reference>
        </references>
      </pivotArea>
    </format>
    <format dxfId="8">
      <pivotArea dataOnly="0" labelOnly="1" outline="0" fieldPosition="0">
        <references count="2">
          <reference field="3" count="1" selected="0">
            <x v="27"/>
          </reference>
          <reference field="6" count="1">
            <x v="6"/>
          </reference>
        </references>
      </pivotArea>
    </format>
    <format dxfId="7">
      <pivotArea outline="0" fieldPosition="0">
        <references count="2">
          <reference field="3" count="2" selected="0">
            <x v="32"/>
            <x v="33"/>
          </reference>
          <reference field="6" count="1" selected="0">
            <x v="6"/>
          </reference>
        </references>
      </pivotArea>
    </format>
    <format dxfId="6">
      <pivotArea dataOnly="0" labelOnly="1" outline="0" fieldPosition="0">
        <references count="1">
          <reference field="3" count="2">
            <x v="32"/>
            <x v="33"/>
          </reference>
        </references>
      </pivotArea>
    </format>
    <format dxfId="5">
      <pivotArea dataOnly="0" labelOnly="1" outline="0" fieldPosition="0">
        <references count="2">
          <reference field="3" count="1" selected="0">
            <x v="32"/>
          </reference>
          <reference field="6" count="1">
            <x v="6"/>
          </reference>
        </references>
      </pivotArea>
    </format>
    <format dxfId="4">
      <pivotArea dataOnly="0" labelOnly="1" outline="0" fieldPosition="0">
        <references count="2">
          <reference field="3" count="1" selected="0">
            <x v="33"/>
          </reference>
          <reference field="6" count="1">
            <x v="6"/>
          </reference>
        </references>
      </pivotArea>
    </format>
    <format dxfId="3">
      <pivotArea outline="0" fieldPosition="0">
        <references count="2">
          <reference field="3" count="2" selected="0">
            <x v="36"/>
            <x v="37"/>
          </reference>
          <reference field="6" count="1" selected="0">
            <x v="6"/>
          </reference>
        </references>
      </pivotArea>
    </format>
    <format dxfId="2">
      <pivotArea dataOnly="0" labelOnly="1" outline="0" fieldPosition="0">
        <references count="1">
          <reference field="3" count="2">
            <x v="36"/>
            <x v="37"/>
          </reference>
        </references>
      </pivotArea>
    </format>
    <format dxfId="1">
      <pivotArea dataOnly="0" labelOnly="1" outline="0" fieldPosition="0">
        <references count="2">
          <reference field="3" count="1" selected="0">
            <x v="36"/>
          </reference>
          <reference field="6" count="1">
            <x v="6"/>
          </reference>
        </references>
      </pivotArea>
    </format>
    <format dxfId="0">
      <pivotArea dataOnly="0" labelOnly="1" outline="0" fieldPosition="0">
        <references count="2">
          <reference field="3" count="1" selected="0">
            <x v="37"/>
          </reference>
          <reference field="6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\\192.168.20.4\&#1086;&#1073;&#1097;&#1072;&#1103;%20&#1080;&#1085;&#1082;&#1086;\Users\tsyarkova\AppData\Local\Microsoft\Windows\Temporary%20Internet%20Files\Content.Outlook\S3QHXAT2\&#1054;&#1058;&#1044;&#1045;&#1051;&#1050;&#1040;%20&#1043;&#1055;-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6CBF-C568-4FB6-A12F-6A20D52D5A09}">
  <sheetPr>
    <pageSetUpPr fitToPage="1"/>
  </sheetPr>
  <dimension ref="A1:Y1788"/>
  <sheetViews>
    <sheetView view="pageBreakPreview" topLeftCell="A1753" zoomScale="85" zoomScaleNormal="70" zoomScaleSheetLayoutView="85" workbookViewId="0">
      <selection activeCell="S1762" sqref="S1762"/>
    </sheetView>
  </sheetViews>
  <sheetFormatPr defaultColWidth="9.140625" defaultRowHeight="15" outlineLevelCol="2" x14ac:dyDescent="0.25"/>
  <cols>
    <col min="1" max="1" width="10.85546875" style="7" customWidth="1"/>
    <col min="2" max="2" width="15.7109375" style="7" customWidth="1"/>
    <col min="3" max="3" width="8.42578125" style="7" customWidth="1"/>
    <col min="4" max="4" width="88.7109375" style="47" customWidth="1"/>
    <col min="5" max="5" width="11.28515625" style="7" customWidth="1"/>
    <col min="6" max="8" width="10" style="36" hidden="1" customWidth="1" outlineLevel="2"/>
    <col min="9" max="9" width="12.7109375" style="36" hidden="1" customWidth="1" outlineLevel="2"/>
    <col min="10" max="10" width="10" style="174" hidden="1" customWidth="1" outlineLevel="2"/>
    <col min="11" max="11" width="10" style="187" hidden="1" customWidth="1" outlineLevel="2"/>
    <col min="12" max="12" width="11.28515625" style="103" hidden="1" customWidth="1" outlineLevel="1" collapsed="1"/>
    <col min="13" max="13" width="13.7109375" style="103" hidden="1" customWidth="1" outlineLevel="1"/>
    <col min="14" max="14" width="16.85546875" style="132" customWidth="1" collapsed="1"/>
    <col min="15" max="15" width="18.140625" style="255" customWidth="1"/>
    <col min="16" max="16" width="19.42578125" style="255" customWidth="1"/>
    <col min="17" max="19" width="19.42578125" style="18" customWidth="1"/>
    <col min="20" max="20" width="59.140625" style="18" customWidth="1"/>
    <col min="21" max="21" width="15" style="7" customWidth="1" outlineLevel="1"/>
    <col min="22" max="22" width="19.5703125" style="17" customWidth="1" outlineLevel="1"/>
    <col min="23" max="23" width="17" style="17" customWidth="1" outlineLevel="1"/>
    <col min="24" max="24" width="11.42578125" style="17" customWidth="1" outlineLevel="1"/>
    <col min="25" max="25" width="9.140625" style="17" customWidth="1" outlineLevel="1"/>
    <col min="26" max="16384" width="9.140625" style="17"/>
  </cols>
  <sheetData>
    <row r="1" spans="1:25" ht="15.75" customHeight="1" x14ac:dyDescent="0.25">
      <c r="A1" s="1"/>
      <c r="B1" s="152"/>
      <c r="C1" s="152"/>
      <c r="D1" s="251"/>
      <c r="E1" s="36"/>
      <c r="J1" s="36"/>
      <c r="K1" s="36"/>
      <c r="L1" s="96"/>
      <c r="M1" s="252"/>
      <c r="N1" s="253"/>
      <c r="O1" s="254"/>
      <c r="Q1" s="255"/>
      <c r="R1" s="255"/>
      <c r="S1" s="255"/>
      <c r="T1" s="256" t="s">
        <v>10</v>
      </c>
    </row>
    <row r="2" spans="1:25" ht="15.75" customHeight="1" x14ac:dyDescent="0.25">
      <c r="A2" s="1"/>
      <c r="B2" s="152"/>
      <c r="C2" s="152"/>
      <c r="D2" s="251"/>
      <c r="E2" s="36"/>
      <c r="J2" s="36"/>
      <c r="K2" s="36"/>
      <c r="L2" s="96"/>
      <c r="M2" s="252"/>
      <c r="N2" s="253"/>
      <c r="O2" s="254"/>
      <c r="Q2" s="255"/>
      <c r="R2" s="255"/>
      <c r="S2" s="255"/>
      <c r="T2" s="257" t="s">
        <v>6</v>
      </c>
    </row>
    <row r="3" spans="1:25" ht="15.75" customHeight="1" x14ac:dyDescent="0.25">
      <c r="A3" s="2"/>
      <c r="B3" s="258"/>
      <c r="C3" s="258"/>
      <c r="D3" s="251"/>
      <c r="E3" s="36"/>
      <c r="J3" s="36"/>
      <c r="K3" s="36"/>
      <c r="L3" s="96"/>
      <c r="M3" s="259"/>
      <c r="N3" s="260"/>
      <c r="O3" s="261"/>
      <c r="Q3" s="255"/>
      <c r="R3" s="255"/>
      <c r="S3" s="255"/>
      <c r="T3" s="262"/>
    </row>
    <row r="4" spans="1:25" x14ac:dyDescent="0.25">
      <c r="A4" s="6" t="s">
        <v>7</v>
      </c>
      <c r="B4" s="31"/>
      <c r="C4" s="31"/>
      <c r="D4" s="263"/>
      <c r="E4" s="264"/>
      <c r="F4" s="137"/>
      <c r="G4" s="31"/>
      <c r="H4" s="31"/>
      <c r="I4" s="31"/>
      <c r="J4" s="31"/>
      <c r="K4" s="31"/>
      <c r="L4" s="265"/>
      <c r="M4" s="266"/>
      <c r="N4" s="267"/>
      <c r="O4" s="268"/>
      <c r="Q4" s="255"/>
      <c r="R4" s="255"/>
      <c r="S4" s="255"/>
      <c r="T4" s="269" t="s">
        <v>9</v>
      </c>
    </row>
    <row r="5" spans="1:25" x14ac:dyDescent="0.25">
      <c r="A5" s="8"/>
      <c r="B5" s="270"/>
      <c r="C5" s="270"/>
      <c r="D5" s="263"/>
      <c r="E5" s="113"/>
      <c r="F5" s="113"/>
      <c r="G5" s="32"/>
      <c r="H5" s="32"/>
      <c r="I5" s="32"/>
      <c r="J5" s="32"/>
      <c r="K5" s="32"/>
      <c r="L5" s="271"/>
      <c r="M5" s="96"/>
      <c r="N5" s="272"/>
      <c r="O5" s="273"/>
      <c r="Q5" s="255"/>
      <c r="R5" s="255"/>
      <c r="S5" s="255"/>
      <c r="T5" s="274"/>
    </row>
    <row r="6" spans="1:25" x14ac:dyDescent="0.25">
      <c r="A6" s="8"/>
      <c r="B6" s="270"/>
      <c r="C6" s="270"/>
      <c r="D6" s="263"/>
      <c r="E6" s="113"/>
      <c r="F6" s="113"/>
      <c r="G6" s="32"/>
      <c r="H6" s="32"/>
      <c r="I6" s="32"/>
      <c r="J6" s="32"/>
      <c r="K6" s="32"/>
      <c r="L6" s="271"/>
      <c r="M6" s="96"/>
      <c r="N6" s="272"/>
      <c r="O6" s="273"/>
      <c r="Q6" s="255"/>
      <c r="R6" s="255"/>
      <c r="S6" s="255"/>
      <c r="T6" s="275"/>
    </row>
    <row r="7" spans="1:25" ht="18.75" customHeight="1" x14ac:dyDescent="0.25">
      <c r="A7" s="9" t="s">
        <v>8</v>
      </c>
      <c r="B7" s="276" t="s">
        <v>8</v>
      </c>
      <c r="C7" s="276"/>
      <c r="D7" s="263"/>
      <c r="E7" s="277"/>
      <c r="F7" s="113"/>
      <c r="G7" s="33"/>
      <c r="H7" s="33"/>
      <c r="I7" s="33"/>
      <c r="J7" s="33"/>
      <c r="K7" s="33"/>
      <c r="L7" s="278"/>
      <c r="M7" s="97"/>
      <c r="N7" s="267"/>
      <c r="O7" s="279"/>
      <c r="Q7" s="255"/>
      <c r="R7" s="255"/>
      <c r="S7" s="255"/>
      <c r="T7" s="280" t="s">
        <v>97</v>
      </c>
    </row>
    <row r="8" spans="1:25" x14ac:dyDescent="0.25">
      <c r="A8" s="5"/>
      <c r="B8" s="281"/>
      <c r="C8" s="281"/>
      <c r="D8" s="263"/>
      <c r="E8" s="277"/>
      <c r="F8" s="113"/>
      <c r="G8" s="33"/>
      <c r="H8" s="33"/>
      <c r="I8" s="33"/>
      <c r="J8" s="33"/>
      <c r="K8" s="33"/>
      <c r="L8" s="278"/>
      <c r="M8" s="97"/>
      <c r="N8" s="267"/>
      <c r="O8" s="279"/>
      <c r="P8" s="282"/>
      <c r="Q8" s="282"/>
      <c r="R8" s="282"/>
      <c r="S8" s="282"/>
      <c r="T8" s="282"/>
    </row>
    <row r="9" spans="1:25" x14ac:dyDescent="0.2">
      <c r="A9" s="17"/>
      <c r="B9" s="667"/>
      <c r="C9" s="667"/>
      <c r="D9" s="667"/>
      <c r="E9" s="667"/>
      <c r="F9" s="667"/>
      <c r="G9" s="667"/>
      <c r="H9" s="667"/>
      <c r="I9" s="667"/>
      <c r="J9" s="667"/>
      <c r="K9" s="667"/>
      <c r="L9" s="667"/>
      <c r="M9" s="667"/>
      <c r="N9" s="667"/>
      <c r="O9" s="667"/>
      <c r="P9" s="667"/>
      <c r="Q9" s="667"/>
      <c r="R9" s="264"/>
      <c r="S9" s="264"/>
      <c r="T9" s="255"/>
    </row>
    <row r="10" spans="1:25" x14ac:dyDescent="0.25">
      <c r="A10" s="10"/>
      <c r="B10" s="137"/>
      <c r="C10" s="137"/>
      <c r="D10" s="283"/>
      <c r="E10" s="34"/>
      <c r="F10" s="34"/>
      <c r="G10" s="34"/>
      <c r="H10" s="34"/>
      <c r="I10" s="34"/>
      <c r="J10" s="34"/>
      <c r="K10" s="34"/>
      <c r="L10" s="284"/>
      <c r="M10" s="284"/>
      <c r="N10" s="285"/>
      <c r="O10" s="286"/>
      <c r="P10" s="286"/>
      <c r="Q10" s="286"/>
      <c r="R10" s="286"/>
      <c r="S10" s="286"/>
      <c r="T10" s="286"/>
    </row>
    <row r="11" spans="1:25" ht="25.5" customHeight="1" x14ac:dyDescent="0.25">
      <c r="A11" s="17"/>
      <c r="B11" s="668" t="s">
        <v>2629</v>
      </c>
      <c r="C11" s="669"/>
      <c r="D11" s="669"/>
      <c r="E11" s="669"/>
      <c r="F11" s="669"/>
      <c r="G11" s="669"/>
      <c r="H11" s="669"/>
      <c r="I11" s="669"/>
      <c r="J11" s="669"/>
      <c r="K11" s="669"/>
      <c r="L11" s="669"/>
      <c r="M11" s="669"/>
      <c r="N11" s="669"/>
      <c r="O11" s="669"/>
      <c r="P11" s="669"/>
      <c r="Q11" s="669"/>
      <c r="R11" s="669"/>
      <c r="S11" s="669"/>
      <c r="T11" s="669"/>
    </row>
    <row r="12" spans="1:25" ht="37.5" customHeight="1" x14ac:dyDescent="0.25">
      <c r="A12" s="17"/>
      <c r="B12" s="670" t="s">
        <v>98</v>
      </c>
      <c r="C12" s="670"/>
      <c r="D12" s="670"/>
      <c r="E12" s="670"/>
      <c r="F12" s="670"/>
      <c r="G12" s="670"/>
      <c r="H12" s="670"/>
      <c r="I12" s="670"/>
      <c r="J12" s="670"/>
      <c r="K12" s="670"/>
      <c r="L12" s="670"/>
      <c r="M12" s="670"/>
      <c r="N12" s="670"/>
      <c r="O12" s="670"/>
      <c r="P12" s="670"/>
      <c r="Q12" s="670"/>
      <c r="R12" s="670"/>
      <c r="S12" s="670"/>
      <c r="T12" s="670"/>
      <c r="U12" s="16"/>
      <c r="V12" s="16"/>
      <c r="W12" s="16"/>
    </row>
    <row r="13" spans="1:25" ht="15.75" customHeight="1" x14ac:dyDescent="0.25">
      <c r="A13" s="4"/>
      <c r="B13" s="151"/>
      <c r="C13" s="151"/>
      <c r="D13" s="251"/>
      <c r="E13" s="36"/>
      <c r="J13" s="36"/>
      <c r="K13" s="36"/>
      <c r="L13" s="96"/>
      <c r="M13" s="252"/>
      <c r="N13" s="253"/>
      <c r="O13" s="671"/>
      <c r="P13" s="671"/>
      <c r="Q13" s="671"/>
      <c r="R13" s="287"/>
      <c r="S13" s="287"/>
      <c r="T13" s="262"/>
    </row>
    <row r="14" spans="1:25" ht="58.5" customHeight="1" x14ac:dyDescent="0.25">
      <c r="A14" s="12" t="s">
        <v>0</v>
      </c>
      <c r="B14" s="12" t="s">
        <v>944</v>
      </c>
      <c r="C14" s="12"/>
      <c r="D14" s="48" t="s">
        <v>1</v>
      </c>
      <c r="E14" s="12" t="s">
        <v>4</v>
      </c>
      <c r="F14" s="35" t="s">
        <v>87</v>
      </c>
      <c r="G14" s="35" t="s">
        <v>127</v>
      </c>
      <c r="H14" s="35" t="s">
        <v>125</v>
      </c>
      <c r="I14" s="35" t="s">
        <v>2636</v>
      </c>
      <c r="J14" s="35" t="s">
        <v>126</v>
      </c>
      <c r="K14" s="35" t="s">
        <v>88</v>
      </c>
      <c r="L14" s="400" t="s">
        <v>16</v>
      </c>
      <c r="M14" s="400" t="s">
        <v>5</v>
      </c>
      <c r="N14" s="400" t="s">
        <v>12</v>
      </c>
      <c r="O14" s="332" t="s">
        <v>95</v>
      </c>
      <c r="P14" s="332" t="s">
        <v>18</v>
      </c>
      <c r="Q14" s="13" t="s">
        <v>96</v>
      </c>
      <c r="R14" s="13" t="s">
        <v>19</v>
      </c>
      <c r="S14" s="13" t="s">
        <v>1614</v>
      </c>
      <c r="T14" s="13" t="s">
        <v>11</v>
      </c>
    </row>
    <row r="15" spans="1:25" x14ac:dyDescent="0.25">
      <c r="A15" s="82">
        <v>1</v>
      </c>
      <c r="B15" s="82">
        <v>1</v>
      </c>
      <c r="C15" s="82">
        <v>2</v>
      </c>
      <c r="D15" s="212">
        <v>3</v>
      </c>
      <c r="E15" s="82">
        <v>4</v>
      </c>
      <c r="F15" s="83">
        <v>5</v>
      </c>
      <c r="G15" s="83"/>
      <c r="H15" s="83"/>
      <c r="I15" s="83"/>
      <c r="J15" s="83"/>
      <c r="K15" s="83">
        <v>6</v>
      </c>
      <c r="L15" s="401">
        <v>7</v>
      </c>
      <c r="M15" s="401">
        <v>8</v>
      </c>
      <c r="N15" s="234">
        <v>9</v>
      </c>
      <c r="O15" s="83">
        <v>10</v>
      </c>
      <c r="P15" s="83">
        <v>12</v>
      </c>
      <c r="Q15" s="82">
        <v>11</v>
      </c>
      <c r="R15" s="82">
        <v>13</v>
      </c>
      <c r="S15" s="82"/>
      <c r="T15" s="82">
        <v>14</v>
      </c>
    </row>
    <row r="16" spans="1:25" s="86" customFormat="1" ht="28.5" customHeight="1" x14ac:dyDescent="0.25">
      <c r="A16" s="37"/>
      <c r="B16" s="37"/>
      <c r="C16" s="37"/>
      <c r="D16" s="49" t="s">
        <v>242</v>
      </c>
      <c r="E16" s="38"/>
      <c r="F16" s="38"/>
      <c r="G16" s="38"/>
      <c r="H16" s="38"/>
      <c r="I16" s="38"/>
      <c r="J16" s="45"/>
      <c r="K16" s="188"/>
      <c r="L16" s="98"/>
      <c r="M16" s="98"/>
      <c r="N16" s="133"/>
      <c r="O16" s="11"/>
      <c r="P16" s="11"/>
      <c r="Q16" s="39"/>
      <c r="R16" s="39"/>
      <c r="S16" s="39"/>
      <c r="T16" s="39"/>
      <c r="U16" s="85"/>
      <c r="V16" s="85"/>
      <c r="W16" s="85"/>
      <c r="X16" s="85"/>
      <c r="Y16" s="85"/>
    </row>
    <row r="17" spans="1:25" s="1" customFormat="1" ht="28.5" customHeight="1" x14ac:dyDescent="0.25">
      <c r="A17" s="20" t="s">
        <v>13</v>
      </c>
      <c r="B17" s="20"/>
      <c r="C17" s="20"/>
      <c r="D17" s="50" t="s">
        <v>241</v>
      </c>
      <c r="E17" s="21"/>
      <c r="F17" s="14"/>
      <c r="G17" s="14"/>
      <c r="H17" s="14"/>
      <c r="I17" s="14"/>
      <c r="J17" s="45"/>
      <c r="K17" s="188"/>
      <c r="L17" s="99"/>
      <c r="M17" s="99"/>
      <c r="N17" s="133"/>
      <c r="O17" s="11"/>
      <c r="P17" s="11"/>
      <c r="Q17" s="22"/>
      <c r="R17" s="22"/>
      <c r="S17" s="22"/>
      <c r="T17" s="22"/>
      <c r="U17" s="4"/>
      <c r="V17" s="4"/>
      <c r="W17" s="4"/>
      <c r="X17" s="4"/>
      <c r="Y17" s="4"/>
    </row>
    <row r="18" spans="1:25" s="88" customFormat="1" ht="32.25" customHeight="1" x14ac:dyDescent="0.25">
      <c r="A18" s="44" t="s">
        <v>252</v>
      </c>
      <c r="B18" s="230" t="s">
        <v>1625</v>
      </c>
      <c r="C18" s="44" t="s">
        <v>90</v>
      </c>
      <c r="D18" s="51" t="s">
        <v>92</v>
      </c>
      <c r="E18" s="41" t="s">
        <v>3</v>
      </c>
      <c r="F18" s="41"/>
      <c r="G18" s="41"/>
      <c r="H18" s="41"/>
      <c r="I18" s="41"/>
      <c r="J18" s="43"/>
      <c r="K18" s="106">
        <f>SUM(K19:K138)</f>
        <v>2270.3519999999999</v>
      </c>
      <c r="L18" s="106"/>
      <c r="M18" s="100"/>
      <c r="N18" s="126">
        <f>K18</f>
        <v>2270.3519999999999</v>
      </c>
      <c r="O18" s="42"/>
      <c r="P18" s="42"/>
      <c r="Q18" s="42"/>
      <c r="R18" s="46">
        <f>ROUND(N18*P18,2)</f>
        <v>0</v>
      </c>
      <c r="S18" s="42">
        <f>ROUND(Q18+R18,2)</f>
        <v>0</v>
      </c>
      <c r="T18" s="42" t="s">
        <v>93</v>
      </c>
      <c r="U18" s="87"/>
      <c r="V18" s="87"/>
      <c r="W18" s="87"/>
      <c r="X18" s="87"/>
      <c r="Y18" s="87"/>
    </row>
    <row r="19" spans="1:25" s="1" customFormat="1" ht="15.75" customHeight="1" x14ac:dyDescent="0.25">
      <c r="A19" s="19" t="s">
        <v>253</v>
      </c>
      <c r="B19" s="19"/>
      <c r="C19" s="19" t="s">
        <v>91</v>
      </c>
      <c r="D19" s="52" t="s">
        <v>138</v>
      </c>
      <c r="E19" s="3" t="s">
        <v>748</v>
      </c>
      <c r="F19" s="14"/>
      <c r="G19" s="14">
        <v>0.25</v>
      </c>
      <c r="H19" s="14">
        <v>0.15</v>
      </c>
      <c r="I19" s="14">
        <f>(G19+H19)*2</f>
        <v>0.8</v>
      </c>
      <c r="J19" s="45">
        <v>0.98</v>
      </c>
      <c r="K19" s="188">
        <f>I19*J19</f>
        <v>0.78400000000000003</v>
      </c>
      <c r="L19" s="101">
        <f>J19</f>
        <v>0.98</v>
      </c>
      <c r="M19" s="101">
        <v>1.1000000000000001</v>
      </c>
      <c r="N19" s="133">
        <f>ROUND(M19*L19,2)</f>
        <v>1.08</v>
      </c>
      <c r="O19" s="11"/>
      <c r="P19" s="11"/>
      <c r="Q19" s="11">
        <f>ROUND(N19*O19,2)</f>
        <v>0</v>
      </c>
      <c r="R19" s="11">
        <f>ROUND(N19*P19,2)</f>
        <v>0</v>
      </c>
      <c r="S19" s="42">
        <f>ROUND(Q19+R19,2)</f>
        <v>0</v>
      </c>
      <c r="T19" s="60"/>
      <c r="U19" s="4"/>
      <c r="V19" s="4"/>
      <c r="W19" s="4"/>
      <c r="X19" s="4"/>
      <c r="Y19" s="4"/>
    </row>
    <row r="20" spans="1:25" s="1" customFormat="1" ht="15.75" customHeight="1" x14ac:dyDescent="0.25">
      <c r="A20" s="19" t="s">
        <v>254</v>
      </c>
      <c r="B20" s="19"/>
      <c r="C20" s="19" t="s">
        <v>91</v>
      </c>
      <c r="D20" s="52" t="s">
        <v>139</v>
      </c>
      <c r="E20" s="3" t="s">
        <v>748</v>
      </c>
      <c r="F20" s="14"/>
      <c r="G20" s="14">
        <v>0.25</v>
      </c>
      <c r="H20" s="14">
        <v>0.2</v>
      </c>
      <c r="I20" s="14">
        <f>(G20+H20)*2</f>
        <v>0.9</v>
      </c>
      <c r="J20" s="45">
        <v>6.22</v>
      </c>
      <c r="K20" s="188">
        <f t="shared" ref="K20:K45" si="0">I20*J20</f>
        <v>5.5979999999999999</v>
      </c>
      <c r="L20" s="101">
        <f t="shared" ref="L20:L46" si="1">J20</f>
        <v>6.22</v>
      </c>
      <c r="M20" s="101">
        <v>1.1000000000000001</v>
      </c>
      <c r="N20" s="133">
        <f t="shared" ref="N20:N26" si="2">ROUND(M20*L20,2)</f>
        <v>6.84</v>
      </c>
      <c r="O20" s="11"/>
      <c r="P20" s="11"/>
      <c r="Q20" s="11">
        <f t="shared" ref="Q20:Q25" si="3">ROUND(N20*O20,2)</f>
        <v>0</v>
      </c>
      <c r="R20" s="11">
        <f t="shared" ref="R20:R31" si="4">ROUND(N20*P20,2)</f>
        <v>0</v>
      </c>
      <c r="S20" s="42">
        <f t="shared" ref="S20:S31" si="5">ROUND(Q20+R20,2)</f>
        <v>0</v>
      </c>
      <c r="T20" s="60"/>
      <c r="U20" s="4"/>
    </row>
    <row r="21" spans="1:25" s="1" customFormat="1" ht="15.75" customHeight="1" x14ac:dyDescent="0.25">
      <c r="A21" s="19" t="s">
        <v>255</v>
      </c>
      <c r="B21" s="19"/>
      <c r="C21" s="19" t="s">
        <v>91</v>
      </c>
      <c r="D21" s="52" t="s">
        <v>140</v>
      </c>
      <c r="E21" s="3" t="s">
        <v>748</v>
      </c>
      <c r="F21" s="14"/>
      <c r="G21" s="14">
        <v>0.3</v>
      </c>
      <c r="H21" s="14">
        <v>0.1</v>
      </c>
      <c r="I21" s="14">
        <f t="shared" ref="I21:I36" si="6">(G21+H21)*2</f>
        <v>0.8</v>
      </c>
      <c r="J21" s="45">
        <v>0.23</v>
      </c>
      <c r="K21" s="188">
        <f t="shared" si="0"/>
        <v>0.184</v>
      </c>
      <c r="L21" s="101">
        <f t="shared" si="1"/>
        <v>0.23</v>
      </c>
      <c r="M21" s="101">
        <v>1.1000000000000001</v>
      </c>
      <c r="N21" s="133">
        <f t="shared" si="2"/>
        <v>0.25</v>
      </c>
      <c r="O21" s="11"/>
      <c r="P21" s="11"/>
      <c r="Q21" s="11">
        <f t="shared" si="3"/>
        <v>0</v>
      </c>
      <c r="R21" s="11">
        <f t="shared" si="4"/>
        <v>0</v>
      </c>
      <c r="S21" s="42">
        <f t="shared" si="5"/>
        <v>0</v>
      </c>
      <c r="T21" s="60"/>
      <c r="U21" s="4"/>
      <c r="V21" s="4"/>
      <c r="W21" s="4"/>
      <c r="X21" s="4"/>
      <c r="Y21" s="4"/>
    </row>
    <row r="22" spans="1:25" s="1" customFormat="1" ht="15.75" customHeight="1" x14ac:dyDescent="0.25">
      <c r="A22" s="19" t="s">
        <v>256</v>
      </c>
      <c r="B22" s="19"/>
      <c r="C22" s="19" t="s">
        <v>91</v>
      </c>
      <c r="D22" s="52" t="s">
        <v>141</v>
      </c>
      <c r="E22" s="3" t="s">
        <v>748</v>
      </c>
      <c r="F22" s="14"/>
      <c r="G22" s="14">
        <v>0.3</v>
      </c>
      <c r="H22" s="14">
        <v>0.15</v>
      </c>
      <c r="I22" s="14">
        <f t="shared" si="6"/>
        <v>0.9</v>
      </c>
      <c r="J22" s="45">
        <v>0.42</v>
      </c>
      <c r="K22" s="188">
        <f t="shared" si="0"/>
        <v>0.378</v>
      </c>
      <c r="L22" s="101">
        <f t="shared" si="1"/>
        <v>0.42</v>
      </c>
      <c r="M22" s="101">
        <v>1.1000000000000001</v>
      </c>
      <c r="N22" s="133">
        <f t="shared" si="2"/>
        <v>0.46</v>
      </c>
      <c r="O22" s="11"/>
      <c r="P22" s="11"/>
      <c r="Q22" s="11">
        <f t="shared" si="3"/>
        <v>0</v>
      </c>
      <c r="R22" s="11">
        <f t="shared" si="4"/>
        <v>0</v>
      </c>
      <c r="S22" s="42">
        <f t="shared" si="5"/>
        <v>0</v>
      </c>
      <c r="T22" s="60"/>
      <c r="U22" s="4"/>
      <c r="V22" s="4"/>
      <c r="W22" s="4"/>
      <c r="X22" s="4"/>
    </row>
    <row r="23" spans="1:25" s="1" customFormat="1" ht="15.75" customHeight="1" x14ac:dyDescent="0.25">
      <c r="A23" s="19" t="s">
        <v>257</v>
      </c>
      <c r="B23" s="19"/>
      <c r="C23" s="19" t="s">
        <v>91</v>
      </c>
      <c r="D23" s="52" t="s">
        <v>142</v>
      </c>
      <c r="E23" s="3" t="s">
        <v>748</v>
      </c>
      <c r="F23" s="14"/>
      <c r="G23" s="14">
        <v>0.4</v>
      </c>
      <c r="H23" s="14">
        <v>0.1</v>
      </c>
      <c r="I23" s="14">
        <f t="shared" si="6"/>
        <v>1</v>
      </c>
      <c r="J23" s="45">
        <v>3.08</v>
      </c>
      <c r="K23" s="188">
        <f t="shared" si="0"/>
        <v>3.08</v>
      </c>
      <c r="L23" s="101">
        <f t="shared" si="1"/>
        <v>3.08</v>
      </c>
      <c r="M23" s="101">
        <v>1.1000000000000001</v>
      </c>
      <c r="N23" s="133">
        <f t="shared" si="2"/>
        <v>3.39</v>
      </c>
      <c r="O23" s="11"/>
      <c r="P23" s="11"/>
      <c r="Q23" s="11">
        <f t="shared" si="3"/>
        <v>0</v>
      </c>
      <c r="R23" s="11">
        <f t="shared" si="4"/>
        <v>0</v>
      </c>
      <c r="S23" s="42">
        <f t="shared" si="5"/>
        <v>0</v>
      </c>
      <c r="T23" s="60"/>
      <c r="U23" s="4"/>
      <c r="V23" s="4"/>
      <c r="W23" s="4"/>
      <c r="X23" s="4"/>
      <c r="Y23" s="4"/>
    </row>
    <row r="24" spans="1:25" s="1" customFormat="1" ht="15.75" customHeight="1" x14ac:dyDescent="0.25">
      <c r="A24" s="19" t="s">
        <v>258</v>
      </c>
      <c r="B24" s="19"/>
      <c r="C24" s="19" t="s">
        <v>91</v>
      </c>
      <c r="D24" s="52" t="s">
        <v>143</v>
      </c>
      <c r="E24" s="3" t="s">
        <v>748</v>
      </c>
      <c r="F24" s="14"/>
      <c r="G24" s="14">
        <v>0.5</v>
      </c>
      <c r="H24" s="14">
        <v>0.15</v>
      </c>
      <c r="I24" s="14">
        <f t="shared" si="6"/>
        <v>1.3</v>
      </c>
      <c r="J24" s="45">
        <v>13.19</v>
      </c>
      <c r="K24" s="188">
        <f t="shared" si="0"/>
        <v>17.146999999999998</v>
      </c>
      <c r="L24" s="101">
        <f t="shared" si="1"/>
        <v>13.19</v>
      </c>
      <c r="M24" s="101">
        <v>1.1000000000000001</v>
      </c>
      <c r="N24" s="133">
        <f t="shared" si="2"/>
        <v>14.51</v>
      </c>
      <c r="O24" s="11"/>
      <c r="P24" s="11"/>
      <c r="Q24" s="11">
        <f t="shared" si="3"/>
        <v>0</v>
      </c>
      <c r="R24" s="11">
        <f t="shared" si="4"/>
        <v>0</v>
      </c>
      <c r="S24" s="42">
        <f t="shared" si="5"/>
        <v>0</v>
      </c>
      <c r="T24" s="60"/>
      <c r="U24" s="4"/>
      <c r="V24" s="4"/>
      <c r="W24" s="4"/>
      <c r="X24" s="4"/>
      <c r="Y24" s="4"/>
    </row>
    <row r="25" spans="1:25" s="1" customFormat="1" ht="15.75" customHeight="1" x14ac:dyDescent="0.25">
      <c r="A25" s="19" t="s">
        <v>259</v>
      </c>
      <c r="B25" s="19"/>
      <c r="C25" s="19" t="s">
        <v>91</v>
      </c>
      <c r="D25" s="52" t="s">
        <v>144</v>
      </c>
      <c r="E25" s="3" t="s">
        <v>748</v>
      </c>
      <c r="F25" s="14"/>
      <c r="G25" s="14">
        <v>0.6</v>
      </c>
      <c r="H25" s="14">
        <v>0.15</v>
      </c>
      <c r="I25" s="14">
        <f t="shared" si="6"/>
        <v>1.5</v>
      </c>
      <c r="J25" s="45">
        <v>3.12</v>
      </c>
      <c r="K25" s="188">
        <f t="shared" si="0"/>
        <v>4.68</v>
      </c>
      <c r="L25" s="101">
        <f t="shared" si="1"/>
        <v>3.12</v>
      </c>
      <c r="M25" s="101">
        <v>1.1000000000000001</v>
      </c>
      <c r="N25" s="133">
        <f t="shared" si="2"/>
        <v>3.43</v>
      </c>
      <c r="O25" s="11"/>
      <c r="P25" s="11"/>
      <c r="Q25" s="11">
        <f t="shared" si="3"/>
        <v>0</v>
      </c>
      <c r="R25" s="11">
        <f t="shared" si="4"/>
        <v>0</v>
      </c>
      <c r="S25" s="42">
        <f t="shared" si="5"/>
        <v>0</v>
      </c>
      <c r="T25" s="60"/>
      <c r="U25" s="4"/>
    </row>
    <row r="26" spans="1:25" s="1" customFormat="1" ht="15.75" customHeight="1" x14ac:dyDescent="0.25">
      <c r="A26" s="19" t="s">
        <v>260</v>
      </c>
      <c r="B26" s="19"/>
      <c r="C26" s="19" t="s">
        <v>91</v>
      </c>
      <c r="D26" s="52" t="s">
        <v>145</v>
      </c>
      <c r="E26" s="3" t="s">
        <v>748</v>
      </c>
      <c r="F26" s="14"/>
      <c r="G26" s="14">
        <v>0.7</v>
      </c>
      <c r="H26" s="14">
        <v>0.25</v>
      </c>
      <c r="I26" s="14">
        <f t="shared" si="6"/>
        <v>1.9</v>
      </c>
      <c r="J26" s="45">
        <v>18.329999999999998</v>
      </c>
      <c r="K26" s="188">
        <f t="shared" si="0"/>
        <v>34.826999999999998</v>
      </c>
      <c r="L26" s="101">
        <f t="shared" si="1"/>
        <v>18.329999999999998</v>
      </c>
      <c r="M26" s="101">
        <v>1.1000000000000001</v>
      </c>
      <c r="N26" s="133">
        <f t="shared" si="2"/>
        <v>20.16</v>
      </c>
      <c r="O26" s="11"/>
      <c r="P26" s="11"/>
      <c r="Q26" s="11">
        <f>ROUND(N26*O26,2)</f>
        <v>0</v>
      </c>
      <c r="R26" s="11">
        <f t="shared" si="4"/>
        <v>0</v>
      </c>
      <c r="S26" s="42">
        <f t="shared" si="5"/>
        <v>0</v>
      </c>
      <c r="T26" s="60"/>
      <c r="U26" s="4"/>
      <c r="V26" s="4"/>
      <c r="W26" s="4"/>
      <c r="X26" s="4"/>
      <c r="Y26" s="4"/>
    </row>
    <row r="27" spans="1:25" s="1" customFormat="1" ht="15.75" customHeight="1" x14ac:dyDescent="0.25">
      <c r="A27" s="19" t="s">
        <v>261</v>
      </c>
      <c r="B27" s="19"/>
      <c r="C27" s="19" t="s">
        <v>91</v>
      </c>
      <c r="D27" s="52" t="s">
        <v>146</v>
      </c>
      <c r="E27" s="3" t="s">
        <v>748</v>
      </c>
      <c r="F27" s="14"/>
      <c r="G27" s="14">
        <v>0.8</v>
      </c>
      <c r="H27" s="14">
        <v>0.2</v>
      </c>
      <c r="I27" s="14">
        <f t="shared" si="6"/>
        <v>2</v>
      </c>
      <c r="J27" s="45">
        <v>12.71</v>
      </c>
      <c r="K27" s="188">
        <f t="shared" si="0"/>
        <v>25.42</v>
      </c>
      <c r="L27" s="101">
        <f t="shared" si="1"/>
        <v>12.71</v>
      </c>
      <c r="M27" s="101">
        <v>1.1000000000000001</v>
      </c>
      <c r="N27" s="133">
        <f t="shared" ref="N27:N41" si="7">ROUND(M27*L27,2)</f>
        <v>13.98</v>
      </c>
      <c r="O27" s="11"/>
      <c r="P27" s="11"/>
      <c r="Q27" s="11">
        <f t="shared" ref="Q27:Q31" si="8">ROUND(N27*O27,2)</f>
        <v>0</v>
      </c>
      <c r="R27" s="11">
        <f t="shared" si="4"/>
        <v>0</v>
      </c>
      <c r="S27" s="42">
        <f t="shared" si="5"/>
        <v>0</v>
      </c>
      <c r="T27" s="60"/>
      <c r="U27" s="4"/>
      <c r="V27" s="4"/>
      <c r="W27" s="4"/>
      <c r="X27" s="4"/>
      <c r="Y27" s="4"/>
    </row>
    <row r="28" spans="1:25" s="1" customFormat="1" ht="15.75" customHeight="1" x14ac:dyDescent="0.25">
      <c r="A28" s="19" t="s">
        <v>262</v>
      </c>
      <c r="B28" s="19"/>
      <c r="C28" s="19" t="s">
        <v>91</v>
      </c>
      <c r="D28" s="52" t="s">
        <v>147</v>
      </c>
      <c r="E28" s="3" t="s">
        <v>748</v>
      </c>
      <c r="F28" s="14"/>
      <c r="G28" s="14">
        <v>0.9</v>
      </c>
      <c r="H28" s="14">
        <v>0.5</v>
      </c>
      <c r="I28" s="14">
        <f t="shared" si="6"/>
        <v>2.8</v>
      </c>
      <c r="J28" s="45">
        <v>0.44</v>
      </c>
      <c r="K28" s="188">
        <f t="shared" si="0"/>
        <v>1.232</v>
      </c>
      <c r="L28" s="101">
        <f t="shared" si="1"/>
        <v>0.44</v>
      </c>
      <c r="M28" s="101">
        <v>1.1000000000000001</v>
      </c>
      <c r="N28" s="133">
        <f t="shared" si="7"/>
        <v>0.48</v>
      </c>
      <c r="O28" s="11"/>
      <c r="P28" s="11"/>
      <c r="Q28" s="11">
        <f t="shared" si="8"/>
        <v>0</v>
      </c>
      <c r="R28" s="11">
        <f t="shared" si="4"/>
        <v>0</v>
      </c>
      <c r="S28" s="42">
        <f t="shared" si="5"/>
        <v>0</v>
      </c>
      <c r="T28" s="60"/>
      <c r="U28" s="4"/>
      <c r="V28" s="4"/>
      <c r="W28" s="4"/>
      <c r="X28" s="4"/>
      <c r="Y28" s="4"/>
    </row>
    <row r="29" spans="1:25" s="1" customFormat="1" ht="15.75" customHeight="1" x14ac:dyDescent="0.25">
      <c r="A29" s="19" t="s">
        <v>263</v>
      </c>
      <c r="B29" s="19"/>
      <c r="C29" s="19" t="s">
        <v>91</v>
      </c>
      <c r="D29" s="52" t="s">
        <v>148</v>
      </c>
      <c r="E29" s="3" t="s">
        <v>748</v>
      </c>
      <c r="F29" s="14"/>
      <c r="G29" s="14">
        <v>1</v>
      </c>
      <c r="H29" s="14">
        <v>0.25</v>
      </c>
      <c r="I29" s="14">
        <f t="shared" si="6"/>
        <v>2.5</v>
      </c>
      <c r="J29" s="45">
        <v>32.42</v>
      </c>
      <c r="K29" s="188">
        <f t="shared" si="0"/>
        <v>81.05</v>
      </c>
      <c r="L29" s="101">
        <f t="shared" si="1"/>
        <v>32.42</v>
      </c>
      <c r="M29" s="101">
        <v>1.1000000000000001</v>
      </c>
      <c r="N29" s="133">
        <f t="shared" si="7"/>
        <v>35.659999999999997</v>
      </c>
      <c r="O29" s="11"/>
      <c r="P29" s="11"/>
      <c r="Q29" s="11">
        <f t="shared" si="8"/>
        <v>0</v>
      </c>
      <c r="R29" s="11">
        <f t="shared" si="4"/>
        <v>0</v>
      </c>
      <c r="S29" s="42">
        <f t="shared" si="5"/>
        <v>0</v>
      </c>
      <c r="T29" s="60"/>
      <c r="U29" s="4"/>
      <c r="V29" s="4"/>
      <c r="W29" s="4"/>
      <c r="X29" s="4"/>
      <c r="Y29" s="4"/>
    </row>
    <row r="30" spans="1:25" s="1" customFormat="1" ht="15.75" customHeight="1" x14ac:dyDescent="0.25">
      <c r="A30" s="19" t="s">
        <v>264</v>
      </c>
      <c r="B30" s="19"/>
      <c r="C30" s="19" t="s">
        <v>91</v>
      </c>
      <c r="D30" s="52" t="s">
        <v>149</v>
      </c>
      <c r="E30" s="3" t="s">
        <v>748</v>
      </c>
      <c r="F30" s="14"/>
      <c r="G30" s="14">
        <v>1</v>
      </c>
      <c r="H30" s="14">
        <v>0.5</v>
      </c>
      <c r="I30" s="14">
        <f t="shared" si="6"/>
        <v>3</v>
      </c>
      <c r="J30" s="45">
        <v>11.49</v>
      </c>
      <c r="K30" s="188">
        <f t="shared" si="0"/>
        <v>34.47</v>
      </c>
      <c r="L30" s="101">
        <f t="shared" si="1"/>
        <v>11.49</v>
      </c>
      <c r="M30" s="101">
        <v>1.1000000000000001</v>
      </c>
      <c r="N30" s="133">
        <f t="shared" si="7"/>
        <v>12.64</v>
      </c>
      <c r="O30" s="11"/>
      <c r="P30" s="11"/>
      <c r="Q30" s="11">
        <f t="shared" si="8"/>
        <v>0</v>
      </c>
      <c r="R30" s="11">
        <f t="shared" si="4"/>
        <v>0</v>
      </c>
      <c r="S30" s="42">
        <f t="shared" si="5"/>
        <v>0</v>
      </c>
      <c r="T30" s="60"/>
      <c r="U30" s="4"/>
      <c r="V30" s="4"/>
      <c r="W30" s="4"/>
      <c r="X30" s="4"/>
      <c r="Y30" s="4"/>
    </row>
    <row r="31" spans="1:25" s="1" customFormat="1" ht="15.75" customHeight="1" x14ac:dyDescent="0.25">
      <c r="A31" s="19" t="s">
        <v>265</v>
      </c>
      <c r="B31" s="19"/>
      <c r="C31" s="19" t="s">
        <v>91</v>
      </c>
      <c r="D31" s="52" t="s">
        <v>150</v>
      </c>
      <c r="E31" s="3" t="s">
        <v>748</v>
      </c>
      <c r="F31" s="14"/>
      <c r="G31" s="14">
        <v>1.2</v>
      </c>
      <c r="H31" s="14">
        <v>0.35</v>
      </c>
      <c r="I31" s="14">
        <f t="shared" si="6"/>
        <v>3.1</v>
      </c>
      <c r="J31" s="45">
        <v>18.36</v>
      </c>
      <c r="K31" s="188">
        <f t="shared" si="0"/>
        <v>56.915999999999997</v>
      </c>
      <c r="L31" s="101">
        <f t="shared" si="1"/>
        <v>18.36</v>
      </c>
      <c r="M31" s="101">
        <v>1.1000000000000001</v>
      </c>
      <c r="N31" s="133">
        <f t="shared" si="7"/>
        <v>20.2</v>
      </c>
      <c r="O31" s="11"/>
      <c r="P31" s="11"/>
      <c r="Q31" s="11">
        <f t="shared" si="8"/>
        <v>0</v>
      </c>
      <c r="R31" s="11">
        <f t="shared" si="4"/>
        <v>0</v>
      </c>
      <c r="S31" s="42">
        <f t="shared" si="5"/>
        <v>0</v>
      </c>
      <c r="T31" s="60"/>
      <c r="U31" s="4"/>
      <c r="V31" s="4"/>
      <c r="W31" s="4"/>
      <c r="X31" s="4"/>
      <c r="Y31" s="4"/>
    </row>
    <row r="32" spans="1:25" s="1" customFormat="1" ht="15.75" customHeight="1" x14ac:dyDescent="0.25">
      <c r="A32" s="19" t="s">
        <v>266</v>
      </c>
      <c r="B32" s="19"/>
      <c r="C32" s="19" t="s">
        <v>91</v>
      </c>
      <c r="D32" s="52" t="s">
        <v>151</v>
      </c>
      <c r="E32" s="3" t="s">
        <v>748</v>
      </c>
      <c r="F32" s="14"/>
      <c r="G32" s="14">
        <v>1.3</v>
      </c>
      <c r="H32" s="14">
        <v>0.4</v>
      </c>
      <c r="I32" s="14">
        <f t="shared" si="6"/>
        <v>3.4</v>
      </c>
      <c r="J32" s="45">
        <v>3.27</v>
      </c>
      <c r="K32" s="188">
        <f t="shared" si="0"/>
        <v>11.118</v>
      </c>
      <c r="L32" s="101">
        <f t="shared" si="1"/>
        <v>3.27</v>
      </c>
      <c r="M32" s="101">
        <v>1.1000000000000001</v>
      </c>
      <c r="N32" s="133">
        <f t="shared" si="7"/>
        <v>3.6</v>
      </c>
      <c r="O32" s="11"/>
      <c r="P32" s="11"/>
      <c r="Q32" s="11">
        <f>ROUND(N32*O32,2)</f>
        <v>0</v>
      </c>
      <c r="R32" s="11">
        <f>ROUND(N32*P32,2)</f>
        <v>0</v>
      </c>
      <c r="S32" s="42">
        <f>ROUND(Q32+R32,2)</f>
        <v>0</v>
      </c>
      <c r="T32" s="60"/>
      <c r="U32" s="4"/>
      <c r="V32" s="4"/>
      <c r="W32" s="4"/>
      <c r="X32" s="4"/>
      <c r="Y32" s="4"/>
    </row>
    <row r="33" spans="1:25" s="1" customFormat="1" ht="15.75" customHeight="1" x14ac:dyDescent="0.25">
      <c r="A33" s="19" t="s">
        <v>267</v>
      </c>
      <c r="B33" s="19"/>
      <c r="C33" s="19" t="s">
        <v>91</v>
      </c>
      <c r="D33" s="52" t="s">
        <v>152</v>
      </c>
      <c r="E33" s="3" t="s">
        <v>748</v>
      </c>
      <c r="F33" s="14"/>
      <c r="G33" s="14">
        <v>1.4</v>
      </c>
      <c r="H33" s="14">
        <v>0.35</v>
      </c>
      <c r="I33" s="14">
        <f t="shared" si="6"/>
        <v>3.5</v>
      </c>
      <c r="J33" s="45">
        <v>33.76</v>
      </c>
      <c r="K33" s="188">
        <f t="shared" si="0"/>
        <v>118.16</v>
      </c>
      <c r="L33" s="101">
        <f t="shared" si="1"/>
        <v>33.76</v>
      </c>
      <c r="M33" s="101">
        <v>1.1000000000000001</v>
      </c>
      <c r="N33" s="133">
        <f t="shared" si="7"/>
        <v>37.14</v>
      </c>
      <c r="O33" s="11"/>
      <c r="P33" s="11"/>
      <c r="Q33" s="11">
        <f t="shared" ref="Q33:Q67" si="9">ROUND(N33*O33,2)</f>
        <v>0</v>
      </c>
      <c r="R33" s="11">
        <f t="shared" ref="R33:R67" si="10">ROUND(N33*P33,2)</f>
        <v>0</v>
      </c>
      <c r="S33" s="42">
        <f t="shared" ref="S33:S67" si="11">ROUND(Q33+R33,2)</f>
        <v>0</v>
      </c>
      <c r="T33" s="60"/>
      <c r="U33" s="4"/>
      <c r="V33" s="4"/>
      <c r="W33" s="4"/>
      <c r="X33" s="4"/>
      <c r="Y33" s="4"/>
    </row>
    <row r="34" spans="1:25" s="1" customFormat="1" ht="15.75" customHeight="1" x14ac:dyDescent="0.25">
      <c r="A34" s="19" t="s">
        <v>268</v>
      </c>
      <c r="B34" s="19"/>
      <c r="C34" s="19" t="s">
        <v>91</v>
      </c>
      <c r="D34" s="52" t="s">
        <v>153</v>
      </c>
      <c r="E34" s="3" t="s">
        <v>748</v>
      </c>
      <c r="F34" s="14"/>
      <c r="G34" s="14">
        <v>1.4</v>
      </c>
      <c r="H34" s="14">
        <v>0.4</v>
      </c>
      <c r="I34" s="14">
        <f t="shared" si="6"/>
        <v>3.6</v>
      </c>
      <c r="J34" s="45">
        <v>11.8</v>
      </c>
      <c r="K34" s="188">
        <f t="shared" si="0"/>
        <v>42.48</v>
      </c>
      <c r="L34" s="101">
        <f t="shared" si="1"/>
        <v>11.8</v>
      </c>
      <c r="M34" s="101">
        <v>1.1000000000000001</v>
      </c>
      <c r="N34" s="133">
        <f t="shared" si="7"/>
        <v>12.98</v>
      </c>
      <c r="O34" s="11"/>
      <c r="P34" s="11"/>
      <c r="Q34" s="11">
        <f t="shared" si="9"/>
        <v>0</v>
      </c>
      <c r="R34" s="11">
        <f t="shared" si="10"/>
        <v>0</v>
      </c>
      <c r="S34" s="42">
        <f t="shared" si="11"/>
        <v>0</v>
      </c>
      <c r="T34" s="60"/>
      <c r="U34" s="4"/>
      <c r="V34" s="4"/>
      <c r="W34" s="4"/>
      <c r="X34" s="4"/>
      <c r="Y34" s="4"/>
    </row>
    <row r="35" spans="1:25" s="1" customFormat="1" ht="15.75" customHeight="1" x14ac:dyDescent="0.25">
      <c r="A35" s="19" t="s">
        <v>269</v>
      </c>
      <c r="B35" s="19"/>
      <c r="C35" s="19" t="s">
        <v>91</v>
      </c>
      <c r="D35" s="52" t="s">
        <v>154</v>
      </c>
      <c r="E35" s="3" t="s">
        <v>748</v>
      </c>
      <c r="F35" s="14"/>
      <c r="G35" s="14">
        <v>1.5</v>
      </c>
      <c r="H35" s="14">
        <v>0.4</v>
      </c>
      <c r="I35" s="14">
        <f t="shared" si="6"/>
        <v>3.8</v>
      </c>
      <c r="J35" s="45">
        <v>25.69</v>
      </c>
      <c r="K35" s="188">
        <f t="shared" si="0"/>
        <v>97.622</v>
      </c>
      <c r="L35" s="101">
        <f t="shared" si="1"/>
        <v>25.69</v>
      </c>
      <c r="M35" s="101">
        <v>1.1000000000000001</v>
      </c>
      <c r="N35" s="133">
        <f t="shared" si="7"/>
        <v>28.26</v>
      </c>
      <c r="O35" s="11"/>
      <c r="P35" s="11"/>
      <c r="Q35" s="11">
        <f t="shared" si="9"/>
        <v>0</v>
      </c>
      <c r="R35" s="11">
        <f t="shared" si="10"/>
        <v>0</v>
      </c>
      <c r="S35" s="42">
        <f t="shared" si="11"/>
        <v>0</v>
      </c>
      <c r="T35" s="60"/>
      <c r="U35" s="4"/>
      <c r="V35" s="4"/>
      <c r="W35" s="4"/>
      <c r="X35" s="4"/>
      <c r="Y35" s="4"/>
    </row>
    <row r="36" spans="1:25" s="1" customFormat="1" ht="15.75" customHeight="1" x14ac:dyDescent="0.25">
      <c r="A36" s="19" t="s">
        <v>270</v>
      </c>
      <c r="B36" s="19"/>
      <c r="C36" s="19" t="s">
        <v>91</v>
      </c>
      <c r="D36" s="52" t="s">
        <v>155</v>
      </c>
      <c r="E36" s="3" t="s">
        <v>748</v>
      </c>
      <c r="F36" s="14"/>
      <c r="G36" s="14">
        <v>1.65</v>
      </c>
      <c r="H36" s="14">
        <v>0.6</v>
      </c>
      <c r="I36" s="14">
        <f t="shared" si="6"/>
        <v>4.5</v>
      </c>
      <c r="J36" s="45">
        <v>110.75</v>
      </c>
      <c r="K36" s="188">
        <f t="shared" si="0"/>
        <v>498.375</v>
      </c>
      <c r="L36" s="101">
        <f t="shared" si="1"/>
        <v>110.75</v>
      </c>
      <c r="M36" s="101">
        <v>1.1000000000000001</v>
      </c>
      <c r="N36" s="133">
        <f t="shared" si="7"/>
        <v>121.83</v>
      </c>
      <c r="O36" s="11"/>
      <c r="P36" s="11"/>
      <c r="Q36" s="11">
        <f t="shared" si="9"/>
        <v>0</v>
      </c>
      <c r="R36" s="11">
        <f t="shared" si="10"/>
        <v>0</v>
      </c>
      <c r="S36" s="42">
        <f t="shared" si="11"/>
        <v>0</v>
      </c>
      <c r="T36" s="60"/>
      <c r="U36" s="4"/>
      <c r="V36" s="4"/>
      <c r="W36" s="4"/>
      <c r="X36" s="4"/>
      <c r="Y36" s="4"/>
    </row>
    <row r="37" spans="1:25" s="1" customFormat="1" ht="15.75" customHeight="1" x14ac:dyDescent="0.25">
      <c r="A37" s="19" t="s">
        <v>271</v>
      </c>
      <c r="B37" s="19"/>
      <c r="C37" s="19" t="s">
        <v>91</v>
      </c>
      <c r="D37" s="69" t="s">
        <v>156</v>
      </c>
      <c r="E37" s="3" t="s">
        <v>748</v>
      </c>
      <c r="F37" s="14"/>
      <c r="G37" s="14">
        <v>0.3</v>
      </c>
      <c r="H37" s="14">
        <v>0.1</v>
      </c>
      <c r="I37" s="14">
        <f t="shared" ref="I37:I45" si="12">(G37+H37)*2</f>
        <v>0.8</v>
      </c>
      <c r="J37" s="45">
        <v>10.39</v>
      </c>
      <c r="K37" s="188">
        <f t="shared" si="0"/>
        <v>8.3119999999999994</v>
      </c>
      <c r="L37" s="101">
        <f t="shared" si="1"/>
        <v>10.39</v>
      </c>
      <c r="M37" s="101">
        <v>1.1000000000000001</v>
      </c>
      <c r="N37" s="133">
        <f t="shared" si="7"/>
        <v>11.43</v>
      </c>
      <c r="O37" s="11"/>
      <c r="P37" s="11"/>
      <c r="Q37" s="11">
        <f t="shared" si="9"/>
        <v>0</v>
      </c>
      <c r="R37" s="11">
        <f t="shared" si="10"/>
        <v>0</v>
      </c>
      <c r="S37" s="42">
        <f t="shared" si="11"/>
        <v>0</v>
      </c>
      <c r="T37" s="60"/>
      <c r="U37" s="4"/>
      <c r="V37" s="4"/>
      <c r="W37" s="4"/>
      <c r="X37" s="4"/>
      <c r="Y37" s="4"/>
    </row>
    <row r="38" spans="1:25" s="1" customFormat="1" ht="15.75" customHeight="1" x14ac:dyDescent="0.25">
      <c r="A38" s="19" t="s">
        <v>272</v>
      </c>
      <c r="B38" s="19"/>
      <c r="C38" s="19" t="s">
        <v>91</v>
      </c>
      <c r="D38" s="69" t="s">
        <v>158</v>
      </c>
      <c r="E38" s="3" t="s">
        <v>748</v>
      </c>
      <c r="F38" s="14"/>
      <c r="G38" s="14">
        <v>0.3</v>
      </c>
      <c r="H38" s="14">
        <v>0.15</v>
      </c>
      <c r="I38" s="14">
        <f t="shared" si="12"/>
        <v>0.9</v>
      </c>
      <c r="J38" s="45">
        <v>2.73</v>
      </c>
      <c r="K38" s="188">
        <f t="shared" si="0"/>
        <v>2.4569999999999999</v>
      </c>
      <c r="L38" s="101">
        <f t="shared" si="1"/>
        <v>2.73</v>
      </c>
      <c r="M38" s="101">
        <v>1.1000000000000001</v>
      </c>
      <c r="N38" s="133">
        <f t="shared" si="7"/>
        <v>3</v>
      </c>
      <c r="O38" s="11"/>
      <c r="P38" s="11"/>
      <c r="Q38" s="11">
        <f t="shared" si="9"/>
        <v>0</v>
      </c>
      <c r="R38" s="11">
        <f t="shared" si="10"/>
        <v>0</v>
      </c>
      <c r="S38" s="42">
        <f t="shared" si="11"/>
        <v>0</v>
      </c>
      <c r="T38" s="60"/>
      <c r="U38" s="4"/>
      <c r="V38" s="4"/>
      <c r="W38" s="4"/>
      <c r="X38" s="4"/>
      <c r="Y38" s="4"/>
    </row>
    <row r="39" spans="1:25" s="1" customFormat="1" ht="15.75" customHeight="1" x14ac:dyDescent="0.25">
      <c r="A39" s="19" t="s">
        <v>273</v>
      </c>
      <c r="B39" s="19"/>
      <c r="C39" s="19" t="s">
        <v>91</v>
      </c>
      <c r="D39" s="69" t="s">
        <v>159</v>
      </c>
      <c r="E39" s="3" t="s">
        <v>748</v>
      </c>
      <c r="F39" s="14"/>
      <c r="G39" s="14">
        <v>0.3</v>
      </c>
      <c r="H39" s="14">
        <v>0.2</v>
      </c>
      <c r="I39" s="14">
        <f t="shared" si="12"/>
        <v>1</v>
      </c>
      <c r="J39" s="45">
        <v>84.17</v>
      </c>
      <c r="K39" s="188">
        <f t="shared" si="0"/>
        <v>84.17</v>
      </c>
      <c r="L39" s="101">
        <f t="shared" si="1"/>
        <v>84.17</v>
      </c>
      <c r="M39" s="101">
        <v>1.1000000000000001</v>
      </c>
      <c r="N39" s="133">
        <f t="shared" si="7"/>
        <v>92.59</v>
      </c>
      <c r="O39" s="11"/>
      <c r="P39" s="11"/>
      <c r="Q39" s="11">
        <f t="shared" si="9"/>
        <v>0</v>
      </c>
      <c r="R39" s="11">
        <f t="shared" si="10"/>
        <v>0</v>
      </c>
      <c r="S39" s="42">
        <f t="shared" si="11"/>
        <v>0</v>
      </c>
      <c r="T39" s="60"/>
      <c r="U39" s="4"/>
      <c r="V39" s="4"/>
      <c r="W39" s="4"/>
      <c r="X39" s="4"/>
      <c r="Y39" s="4"/>
    </row>
    <row r="40" spans="1:25" s="1" customFormat="1" ht="15.75" customHeight="1" x14ac:dyDescent="0.25">
      <c r="A40" s="19" t="s">
        <v>274</v>
      </c>
      <c r="B40" s="19"/>
      <c r="C40" s="19" t="s">
        <v>91</v>
      </c>
      <c r="D40" s="69" t="s">
        <v>157</v>
      </c>
      <c r="E40" s="3" t="s">
        <v>748</v>
      </c>
      <c r="F40" s="14"/>
      <c r="G40" s="14">
        <v>0.6</v>
      </c>
      <c r="H40" s="14">
        <v>0.15</v>
      </c>
      <c r="I40" s="14">
        <f t="shared" si="12"/>
        <v>1.5</v>
      </c>
      <c r="J40" s="45">
        <v>43.36</v>
      </c>
      <c r="K40" s="188">
        <f t="shared" si="0"/>
        <v>65.040000000000006</v>
      </c>
      <c r="L40" s="101">
        <f t="shared" si="1"/>
        <v>43.36</v>
      </c>
      <c r="M40" s="101">
        <v>1.1000000000000001</v>
      </c>
      <c r="N40" s="133">
        <f t="shared" si="7"/>
        <v>47.7</v>
      </c>
      <c r="O40" s="11"/>
      <c r="P40" s="11"/>
      <c r="Q40" s="11">
        <f t="shared" si="9"/>
        <v>0</v>
      </c>
      <c r="R40" s="11">
        <f t="shared" si="10"/>
        <v>0</v>
      </c>
      <c r="S40" s="42">
        <f t="shared" si="11"/>
        <v>0</v>
      </c>
      <c r="T40" s="60"/>
      <c r="U40" s="4"/>
      <c r="V40" s="4"/>
      <c r="W40" s="4"/>
      <c r="X40" s="4"/>
      <c r="Y40" s="4"/>
    </row>
    <row r="41" spans="1:25" s="1" customFormat="1" ht="15.75" customHeight="1" x14ac:dyDescent="0.25">
      <c r="A41" s="19" t="s">
        <v>275</v>
      </c>
      <c r="B41" s="19"/>
      <c r="C41" s="19" t="s">
        <v>91</v>
      </c>
      <c r="D41" s="69" t="s">
        <v>160</v>
      </c>
      <c r="E41" s="3" t="s">
        <v>748</v>
      </c>
      <c r="F41" s="14"/>
      <c r="G41" s="14">
        <v>0.8</v>
      </c>
      <c r="H41" s="14">
        <v>0.2</v>
      </c>
      <c r="I41" s="14">
        <f t="shared" si="12"/>
        <v>2</v>
      </c>
      <c r="J41" s="45">
        <v>58.84</v>
      </c>
      <c r="K41" s="188">
        <f t="shared" si="0"/>
        <v>117.68</v>
      </c>
      <c r="L41" s="101">
        <f t="shared" si="1"/>
        <v>58.84</v>
      </c>
      <c r="M41" s="101">
        <v>1.1000000000000001</v>
      </c>
      <c r="N41" s="133">
        <f t="shared" si="7"/>
        <v>64.72</v>
      </c>
      <c r="O41" s="11"/>
      <c r="P41" s="11"/>
      <c r="Q41" s="11">
        <f t="shared" si="9"/>
        <v>0</v>
      </c>
      <c r="R41" s="11">
        <f t="shared" si="10"/>
        <v>0</v>
      </c>
      <c r="S41" s="42">
        <f t="shared" si="11"/>
        <v>0</v>
      </c>
      <c r="T41" s="60"/>
      <c r="U41" s="4"/>
      <c r="V41" s="4"/>
      <c r="W41" s="4"/>
      <c r="X41" s="4"/>
      <c r="Y41" s="4"/>
    </row>
    <row r="42" spans="1:25" s="1" customFormat="1" ht="15.75" customHeight="1" x14ac:dyDescent="0.25">
      <c r="A42" s="19" t="s">
        <v>276</v>
      </c>
      <c r="B42" s="19"/>
      <c r="C42" s="19" t="s">
        <v>91</v>
      </c>
      <c r="D42" s="69" t="s">
        <v>161</v>
      </c>
      <c r="E42" s="3" t="s">
        <v>748</v>
      </c>
      <c r="F42" s="14"/>
      <c r="G42" s="14">
        <v>0.9</v>
      </c>
      <c r="H42" s="14">
        <v>0.25</v>
      </c>
      <c r="I42" s="14">
        <f t="shared" si="12"/>
        <v>2.2999999999999998</v>
      </c>
      <c r="J42" s="45">
        <v>20.010000000000002</v>
      </c>
      <c r="K42" s="188">
        <f t="shared" si="0"/>
        <v>46.023000000000003</v>
      </c>
      <c r="L42" s="101">
        <f t="shared" si="1"/>
        <v>20.010000000000002</v>
      </c>
      <c r="M42" s="101">
        <v>1.1000000000000001</v>
      </c>
      <c r="N42" s="133">
        <f t="shared" ref="N42:N45" si="13">ROUND(M42*L42,2)</f>
        <v>22.01</v>
      </c>
      <c r="O42" s="11"/>
      <c r="P42" s="11"/>
      <c r="Q42" s="11">
        <f t="shared" si="9"/>
        <v>0</v>
      </c>
      <c r="R42" s="11">
        <f t="shared" si="10"/>
        <v>0</v>
      </c>
      <c r="S42" s="42">
        <f t="shared" si="11"/>
        <v>0</v>
      </c>
      <c r="T42" s="60"/>
      <c r="U42" s="4"/>
      <c r="V42" s="4"/>
      <c r="W42" s="4"/>
      <c r="X42" s="4"/>
      <c r="Y42" s="4"/>
    </row>
    <row r="43" spans="1:25" s="1" customFormat="1" ht="15.75" customHeight="1" x14ac:dyDescent="0.25">
      <c r="A43" s="19" t="s">
        <v>277</v>
      </c>
      <c r="B43" s="19"/>
      <c r="C43" s="19" t="s">
        <v>91</v>
      </c>
      <c r="D43" s="69" t="s">
        <v>162</v>
      </c>
      <c r="E43" s="3" t="s">
        <v>748</v>
      </c>
      <c r="F43" s="14"/>
      <c r="G43" s="14">
        <v>0.9</v>
      </c>
      <c r="H43" s="14">
        <v>0.3</v>
      </c>
      <c r="I43" s="14">
        <f t="shared" si="12"/>
        <v>2.4</v>
      </c>
      <c r="J43" s="45">
        <v>218.08</v>
      </c>
      <c r="K43" s="188">
        <f>I43*J43</f>
        <v>523.39200000000005</v>
      </c>
      <c r="L43" s="101">
        <f t="shared" si="1"/>
        <v>218.08</v>
      </c>
      <c r="M43" s="101">
        <v>1.1000000000000001</v>
      </c>
      <c r="N43" s="133">
        <f t="shared" si="13"/>
        <v>239.89</v>
      </c>
      <c r="O43" s="11"/>
      <c r="P43" s="11"/>
      <c r="Q43" s="11">
        <f t="shared" si="9"/>
        <v>0</v>
      </c>
      <c r="R43" s="11">
        <f t="shared" si="10"/>
        <v>0</v>
      </c>
      <c r="S43" s="42">
        <f t="shared" si="11"/>
        <v>0</v>
      </c>
      <c r="T43" s="60"/>
      <c r="U43" s="4"/>
      <c r="V43" s="4"/>
      <c r="W43" s="4"/>
      <c r="X43" s="4"/>
      <c r="Y43" s="4"/>
    </row>
    <row r="44" spans="1:25" s="1" customFormat="1" ht="22.5" customHeight="1" x14ac:dyDescent="0.25">
      <c r="A44" s="19" t="s">
        <v>278</v>
      </c>
      <c r="B44" s="19"/>
      <c r="C44" s="19" t="s">
        <v>91</v>
      </c>
      <c r="D44" s="69" t="s">
        <v>137</v>
      </c>
      <c r="E44" s="3" t="s">
        <v>748</v>
      </c>
      <c r="F44" s="14"/>
      <c r="G44" s="14">
        <v>1</v>
      </c>
      <c r="H44" s="14">
        <v>0.25</v>
      </c>
      <c r="I44" s="14">
        <f t="shared" si="12"/>
        <v>2.5</v>
      </c>
      <c r="J44" s="45">
        <v>32.14</v>
      </c>
      <c r="K44" s="188">
        <f t="shared" si="0"/>
        <v>80.349999999999994</v>
      </c>
      <c r="L44" s="101">
        <f t="shared" si="1"/>
        <v>32.14</v>
      </c>
      <c r="M44" s="101">
        <v>1.1000000000000001</v>
      </c>
      <c r="N44" s="133">
        <f t="shared" si="13"/>
        <v>35.35</v>
      </c>
      <c r="O44" s="11"/>
      <c r="P44" s="11"/>
      <c r="Q44" s="11">
        <f t="shared" si="9"/>
        <v>0</v>
      </c>
      <c r="R44" s="11">
        <f t="shared" si="10"/>
        <v>0</v>
      </c>
      <c r="S44" s="42">
        <f t="shared" si="11"/>
        <v>0</v>
      </c>
      <c r="T44" s="60"/>
      <c r="U44" s="4"/>
      <c r="V44" s="4"/>
      <c r="W44" s="4"/>
      <c r="X44" s="4"/>
      <c r="Y44" s="4"/>
    </row>
    <row r="45" spans="1:25" s="1" customFormat="1" ht="22.5" customHeight="1" x14ac:dyDescent="0.25">
      <c r="A45" s="19" t="s">
        <v>279</v>
      </c>
      <c r="B45" s="19"/>
      <c r="C45" s="19" t="s">
        <v>91</v>
      </c>
      <c r="D45" s="69" t="s">
        <v>100</v>
      </c>
      <c r="E45" s="3" t="s">
        <v>748</v>
      </c>
      <c r="F45" s="14"/>
      <c r="G45" s="14">
        <v>1.2</v>
      </c>
      <c r="H45" s="14">
        <v>0.3</v>
      </c>
      <c r="I45" s="14">
        <f t="shared" si="12"/>
        <v>3</v>
      </c>
      <c r="J45" s="45">
        <v>33.299999999999997</v>
      </c>
      <c r="K45" s="188">
        <f t="shared" si="0"/>
        <v>99.9</v>
      </c>
      <c r="L45" s="101">
        <f t="shared" si="1"/>
        <v>33.299999999999997</v>
      </c>
      <c r="M45" s="101">
        <v>1.1000000000000001</v>
      </c>
      <c r="N45" s="133">
        <f t="shared" si="13"/>
        <v>36.630000000000003</v>
      </c>
      <c r="O45" s="11"/>
      <c r="P45" s="11"/>
      <c r="Q45" s="11">
        <f t="shared" si="9"/>
        <v>0</v>
      </c>
      <c r="R45" s="11">
        <f t="shared" si="10"/>
        <v>0</v>
      </c>
      <c r="S45" s="42">
        <f t="shared" si="11"/>
        <v>0</v>
      </c>
      <c r="T45" s="60"/>
      <c r="U45" s="4"/>
      <c r="V45" s="4"/>
      <c r="W45" s="4"/>
      <c r="X45" s="4"/>
      <c r="Y45" s="4"/>
    </row>
    <row r="46" spans="1:25" s="90" customFormat="1" ht="15.75" customHeight="1" x14ac:dyDescent="0.25">
      <c r="A46" s="19" t="s">
        <v>280</v>
      </c>
      <c r="B46" s="19"/>
      <c r="C46" s="19" t="s">
        <v>91</v>
      </c>
      <c r="D46" s="69" t="s">
        <v>99</v>
      </c>
      <c r="E46" s="3" t="s">
        <v>748</v>
      </c>
      <c r="F46" s="14"/>
      <c r="G46" s="14"/>
      <c r="H46" s="14"/>
      <c r="I46" s="14">
        <f>1*3.14</f>
        <v>3.14</v>
      </c>
      <c r="J46" s="45">
        <v>0.8</v>
      </c>
      <c r="K46" s="188">
        <f>I46*J46</f>
        <v>2.512</v>
      </c>
      <c r="L46" s="101">
        <f t="shared" si="1"/>
        <v>0.8</v>
      </c>
      <c r="M46" s="101">
        <v>1.1000000000000001</v>
      </c>
      <c r="N46" s="133">
        <f t="shared" ref="N46:N54" si="14">ROUND(M46*L46,2)</f>
        <v>0.88</v>
      </c>
      <c r="O46" s="11"/>
      <c r="P46" s="11"/>
      <c r="Q46" s="11">
        <f t="shared" si="9"/>
        <v>0</v>
      </c>
      <c r="R46" s="11">
        <f t="shared" si="10"/>
        <v>0</v>
      </c>
      <c r="S46" s="42">
        <f t="shared" si="11"/>
        <v>0</v>
      </c>
      <c r="T46" s="61"/>
      <c r="U46" s="89"/>
      <c r="V46" s="89"/>
      <c r="W46" s="89"/>
      <c r="X46" s="89"/>
      <c r="Y46" s="89"/>
    </row>
    <row r="47" spans="1:25" s="1" customFormat="1" ht="27" customHeight="1" x14ac:dyDescent="0.25">
      <c r="A47" s="19" t="s">
        <v>281</v>
      </c>
      <c r="B47" s="19"/>
      <c r="C47" s="19" t="s">
        <v>91</v>
      </c>
      <c r="D47" s="69" t="s">
        <v>104</v>
      </c>
      <c r="E47" s="14" t="s">
        <v>17</v>
      </c>
      <c r="F47" s="14">
        <v>3</v>
      </c>
      <c r="G47" s="14"/>
      <c r="H47" s="14"/>
      <c r="I47" s="14"/>
      <c r="J47" s="45"/>
      <c r="K47" s="188">
        <v>0.72</v>
      </c>
      <c r="L47" s="101">
        <f t="shared" ref="L47:L67" si="15">F47</f>
        <v>3</v>
      </c>
      <c r="M47" s="101">
        <v>1</v>
      </c>
      <c r="N47" s="133">
        <f t="shared" si="14"/>
        <v>3</v>
      </c>
      <c r="O47" s="11"/>
      <c r="P47" s="11"/>
      <c r="Q47" s="11">
        <f t="shared" si="9"/>
        <v>0</v>
      </c>
      <c r="R47" s="11">
        <f t="shared" si="10"/>
        <v>0</v>
      </c>
      <c r="S47" s="42">
        <f t="shared" si="11"/>
        <v>0</v>
      </c>
      <c r="T47" s="60"/>
      <c r="U47" s="4"/>
      <c r="V47" s="4"/>
      <c r="W47" s="4"/>
      <c r="X47" s="4"/>
      <c r="Y47" s="4"/>
    </row>
    <row r="48" spans="1:25" s="1" customFormat="1" ht="27" customHeight="1" x14ac:dyDescent="0.25">
      <c r="A48" s="19" t="s">
        <v>282</v>
      </c>
      <c r="B48" s="19"/>
      <c r="C48" s="19" t="s">
        <v>91</v>
      </c>
      <c r="D48" s="69" t="s">
        <v>105</v>
      </c>
      <c r="E48" s="14" t="s">
        <v>17</v>
      </c>
      <c r="F48" s="14">
        <v>3</v>
      </c>
      <c r="G48" s="14"/>
      <c r="H48" s="14"/>
      <c r="I48" s="14"/>
      <c r="J48" s="45"/>
      <c r="K48" s="188">
        <v>0.81</v>
      </c>
      <c r="L48" s="101">
        <f t="shared" si="15"/>
        <v>3</v>
      </c>
      <c r="M48" s="101">
        <v>1</v>
      </c>
      <c r="N48" s="133">
        <f t="shared" si="14"/>
        <v>3</v>
      </c>
      <c r="O48" s="11"/>
      <c r="P48" s="11"/>
      <c r="Q48" s="11">
        <f t="shared" si="9"/>
        <v>0</v>
      </c>
      <c r="R48" s="11">
        <f t="shared" si="10"/>
        <v>0</v>
      </c>
      <c r="S48" s="42">
        <f t="shared" si="11"/>
        <v>0</v>
      </c>
      <c r="T48" s="60"/>
      <c r="U48" s="4"/>
      <c r="V48" s="4"/>
      <c r="W48" s="4"/>
      <c r="X48" s="4"/>
      <c r="Y48" s="4"/>
    </row>
    <row r="49" spans="1:25" s="1" customFormat="1" ht="27" customHeight="1" x14ac:dyDescent="0.25">
      <c r="A49" s="19" t="s">
        <v>283</v>
      </c>
      <c r="B49" s="19"/>
      <c r="C49" s="19" t="s">
        <v>91</v>
      </c>
      <c r="D49" s="69" t="s">
        <v>106</v>
      </c>
      <c r="E49" s="14" t="s">
        <v>17</v>
      </c>
      <c r="F49" s="14">
        <v>3</v>
      </c>
      <c r="G49" s="14"/>
      <c r="H49" s="14"/>
      <c r="I49" s="14"/>
      <c r="J49" s="45"/>
      <c r="K49" s="188">
        <v>0.81</v>
      </c>
      <c r="L49" s="101">
        <f t="shared" si="15"/>
        <v>3</v>
      </c>
      <c r="M49" s="101">
        <v>1</v>
      </c>
      <c r="N49" s="133">
        <f t="shared" si="14"/>
        <v>3</v>
      </c>
      <c r="O49" s="11"/>
      <c r="P49" s="11"/>
      <c r="Q49" s="11">
        <f t="shared" si="9"/>
        <v>0</v>
      </c>
      <c r="R49" s="11">
        <f t="shared" si="10"/>
        <v>0</v>
      </c>
      <c r="S49" s="42">
        <f t="shared" si="11"/>
        <v>0</v>
      </c>
      <c r="T49" s="60"/>
      <c r="U49" s="4"/>
      <c r="V49" s="4"/>
      <c r="W49" s="4"/>
      <c r="X49" s="4"/>
      <c r="Y49" s="4"/>
    </row>
    <row r="50" spans="1:25" s="1" customFormat="1" ht="27" customHeight="1" x14ac:dyDescent="0.25">
      <c r="A50" s="19" t="s">
        <v>284</v>
      </c>
      <c r="B50" s="19"/>
      <c r="C50" s="19" t="s">
        <v>91</v>
      </c>
      <c r="D50" s="69" t="s">
        <v>107</v>
      </c>
      <c r="E50" s="14" t="s">
        <v>17</v>
      </c>
      <c r="F50" s="14">
        <v>9</v>
      </c>
      <c r="G50" s="14"/>
      <c r="H50" s="14"/>
      <c r="I50" s="14"/>
      <c r="J50" s="45"/>
      <c r="K50" s="188">
        <v>2.4300000000000002</v>
      </c>
      <c r="L50" s="101">
        <f t="shared" si="15"/>
        <v>9</v>
      </c>
      <c r="M50" s="101">
        <v>1</v>
      </c>
      <c r="N50" s="133">
        <f t="shared" si="14"/>
        <v>9</v>
      </c>
      <c r="O50" s="11"/>
      <c r="P50" s="11"/>
      <c r="Q50" s="11">
        <f t="shared" si="9"/>
        <v>0</v>
      </c>
      <c r="R50" s="11">
        <f t="shared" si="10"/>
        <v>0</v>
      </c>
      <c r="S50" s="42">
        <f t="shared" si="11"/>
        <v>0</v>
      </c>
      <c r="T50" s="60"/>
      <c r="U50" s="4"/>
      <c r="V50" s="4"/>
      <c r="W50" s="4"/>
      <c r="X50" s="4"/>
      <c r="Y50" s="4"/>
    </row>
    <row r="51" spans="1:25" s="1" customFormat="1" ht="27" customHeight="1" x14ac:dyDescent="0.25">
      <c r="A51" s="19" t="s">
        <v>285</v>
      </c>
      <c r="B51" s="19"/>
      <c r="C51" s="19" t="s">
        <v>91</v>
      </c>
      <c r="D51" s="69" t="s">
        <v>108</v>
      </c>
      <c r="E51" s="14" t="s">
        <v>17</v>
      </c>
      <c r="F51" s="14">
        <v>4</v>
      </c>
      <c r="G51" s="14"/>
      <c r="H51" s="14"/>
      <c r="I51" s="14"/>
      <c r="J51" s="45"/>
      <c r="K51" s="188">
        <v>1.08</v>
      </c>
      <c r="L51" s="101">
        <f t="shared" si="15"/>
        <v>4</v>
      </c>
      <c r="M51" s="101">
        <v>1</v>
      </c>
      <c r="N51" s="133">
        <f t="shared" si="14"/>
        <v>4</v>
      </c>
      <c r="O51" s="11"/>
      <c r="P51" s="11"/>
      <c r="Q51" s="11">
        <f t="shared" si="9"/>
        <v>0</v>
      </c>
      <c r="R51" s="11">
        <f t="shared" si="10"/>
        <v>0</v>
      </c>
      <c r="S51" s="42">
        <f t="shared" si="11"/>
        <v>0</v>
      </c>
      <c r="T51" s="60"/>
      <c r="U51" s="4"/>
      <c r="V51" s="4"/>
      <c r="W51" s="4"/>
      <c r="X51" s="4"/>
      <c r="Y51" s="4"/>
    </row>
    <row r="52" spans="1:25" s="1" customFormat="1" ht="27" customHeight="1" x14ac:dyDescent="0.25">
      <c r="A52" s="19" t="s">
        <v>286</v>
      </c>
      <c r="B52" s="19"/>
      <c r="C52" s="19" t="s">
        <v>91</v>
      </c>
      <c r="D52" s="69" t="s">
        <v>109</v>
      </c>
      <c r="E52" s="3" t="s">
        <v>17</v>
      </c>
      <c r="F52" s="14">
        <v>11</v>
      </c>
      <c r="G52" s="14"/>
      <c r="H52" s="14"/>
      <c r="I52" s="14"/>
      <c r="J52" s="45"/>
      <c r="K52" s="188">
        <v>2.97</v>
      </c>
      <c r="L52" s="101">
        <f t="shared" si="15"/>
        <v>11</v>
      </c>
      <c r="M52" s="101">
        <v>1</v>
      </c>
      <c r="N52" s="133">
        <f t="shared" si="14"/>
        <v>11</v>
      </c>
      <c r="O52" s="11"/>
      <c r="P52" s="11"/>
      <c r="Q52" s="11">
        <f t="shared" si="9"/>
        <v>0</v>
      </c>
      <c r="R52" s="11">
        <f t="shared" si="10"/>
        <v>0</v>
      </c>
      <c r="S52" s="42">
        <f t="shared" si="11"/>
        <v>0</v>
      </c>
      <c r="T52" s="60"/>
      <c r="U52" s="4"/>
      <c r="V52" s="4"/>
      <c r="W52" s="4"/>
      <c r="X52" s="4"/>
      <c r="Y52" s="4"/>
    </row>
    <row r="53" spans="1:25" s="1" customFormat="1" ht="27" customHeight="1" x14ac:dyDescent="0.25">
      <c r="A53" s="19" t="s">
        <v>287</v>
      </c>
      <c r="B53" s="19"/>
      <c r="C53" s="19" t="s">
        <v>91</v>
      </c>
      <c r="D53" s="69" t="s">
        <v>110</v>
      </c>
      <c r="E53" s="3" t="s">
        <v>17</v>
      </c>
      <c r="F53" s="14">
        <v>7</v>
      </c>
      <c r="G53" s="14"/>
      <c r="H53" s="14"/>
      <c r="I53" s="14"/>
      <c r="J53" s="45"/>
      <c r="K53" s="188">
        <v>1.89</v>
      </c>
      <c r="L53" s="101">
        <f t="shared" si="15"/>
        <v>7</v>
      </c>
      <c r="M53" s="101">
        <v>1</v>
      </c>
      <c r="N53" s="133">
        <f t="shared" si="14"/>
        <v>7</v>
      </c>
      <c r="O53" s="11"/>
      <c r="P53" s="11"/>
      <c r="Q53" s="11">
        <f t="shared" si="9"/>
        <v>0</v>
      </c>
      <c r="R53" s="11">
        <f t="shared" si="10"/>
        <v>0</v>
      </c>
      <c r="S53" s="42">
        <f t="shared" si="11"/>
        <v>0</v>
      </c>
      <c r="T53" s="60"/>
      <c r="U53" s="4"/>
      <c r="V53" s="4"/>
      <c r="W53" s="4"/>
      <c r="X53" s="4"/>
      <c r="Y53" s="4"/>
    </row>
    <row r="54" spans="1:25" s="1" customFormat="1" ht="27" customHeight="1" x14ac:dyDescent="0.25">
      <c r="A54" s="19" t="s">
        <v>288</v>
      </c>
      <c r="B54" s="19"/>
      <c r="C54" s="19" t="s">
        <v>91</v>
      </c>
      <c r="D54" s="69" t="s">
        <v>111</v>
      </c>
      <c r="E54" s="3" t="s">
        <v>17</v>
      </c>
      <c r="F54" s="14">
        <v>1</v>
      </c>
      <c r="G54" s="14"/>
      <c r="H54" s="14"/>
      <c r="I54" s="14"/>
      <c r="J54" s="45"/>
      <c r="K54" s="188">
        <v>0.24</v>
      </c>
      <c r="L54" s="101">
        <f t="shared" si="15"/>
        <v>1</v>
      </c>
      <c r="M54" s="101">
        <v>1</v>
      </c>
      <c r="N54" s="133">
        <f t="shared" si="14"/>
        <v>1</v>
      </c>
      <c r="O54" s="11"/>
      <c r="P54" s="11"/>
      <c r="Q54" s="11">
        <f t="shared" si="9"/>
        <v>0</v>
      </c>
      <c r="R54" s="11">
        <f t="shared" si="10"/>
        <v>0</v>
      </c>
      <c r="S54" s="42">
        <f t="shared" si="11"/>
        <v>0</v>
      </c>
      <c r="T54" s="60"/>
      <c r="U54" s="4"/>
      <c r="V54" s="4"/>
      <c r="W54" s="4"/>
      <c r="X54" s="4"/>
      <c r="Y54" s="4"/>
    </row>
    <row r="55" spans="1:25" s="1" customFormat="1" ht="27" customHeight="1" x14ac:dyDescent="0.25">
      <c r="A55" s="19" t="s">
        <v>289</v>
      </c>
      <c r="B55" s="19"/>
      <c r="C55" s="19" t="s">
        <v>91</v>
      </c>
      <c r="D55" s="69" t="s">
        <v>112</v>
      </c>
      <c r="E55" s="3" t="s">
        <v>17</v>
      </c>
      <c r="F55" s="14">
        <v>1</v>
      </c>
      <c r="G55" s="14"/>
      <c r="H55" s="14"/>
      <c r="I55" s="14"/>
      <c r="J55" s="45"/>
      <c r="K55" s="188">
        <v>0.24</v>
      </c>
      <c r="L55" s="101">
        <f t="shared" si="15"/>
        <v>1</v>
      </c>
      <c r="M55" s="101">
        <v>1</v>
      </c>
      <c r="N55" s="133">
        <f t="shared" ref="N55:N66" si="16">ROUND(M55*L55,2)</f>
        <v>1</v>
      </c>
      <c r="O55" s="11"/>
      <c r="P55" s="11"/>
      <c r="Q55" s="11">
        <f t="shared" si="9"/>
        <v>0</v>
      </c>
      <c r="R55" s="11">
        <f t="shared" si="10"/>
        <v>0</v>
      </c>
      <c r="S55" s="42">
        <f t="shared" si="11"/>
        <v>0</v>
      </c>
      <c r="T55" s="60"/>
      <c r="U55" s="4"/>
      <c r="V55" s="4"/>
      <c r="W55" s="4"/>
      <c r="X55" s="4"/>
      <c r="Y55" s="4"/>
    </row>
    <row r="56" spans="1:25" s="1" customFormat="1" ht="27" customHeight="1" x14ac:dyDescent="0.25">
      <c r="A56" s="19" t="s">
        <v>290</v>
      </c>
      <c r="B56" s="19"/>
      <c r="C56" s="19" t="s">
        <v>91</v>
      </c>
      <c r="D56" s="69" t="s">
        <v>113</v>
      </c>
      <c r="E56" s="3" t="s">
        <v>17</v>
      </c>
      <c r="F56" s="14">
        <v>2</v>
      </c>
      <c r="G56" s="14"/>
      <c r="H56" s="14"/>
      <c r="I56" s="14"/>
      <c r="J56" s="45"/>
      <c r="K56" s="188">
        <v>0.54</v>
      </c>
      <c r="L56" s="101">
        <f t="shared" si="15"/>
        <v>2</v>
      </c>
      <c r="M56" s="101">
        <v>1</v>
      </c>
      <c r="N56" s="133">
        <f t="shared" si="16"/>
        <v>2</v>
      </c>
      <c r="O56" s="11"/>
      <c r="P56" s="11"/>
      <c r="Q56" s="11">
        <f t="shared" si="9"/>
        <v>0</v>
      </c>
      <c r="R56" s="11">
        <f t="shared" si="10"/>
        <v>0</v>
      </c>
      <c r="S56" s="42">
        <f t="shared" si="11"/>
        <v>0</v>
      </c>
      <c r="T56" s="60"/>
      <c r="U56" s="4"/>
      <c r="V56" s="4"/>
      <c r="W56" s="4"/>
      <c r="X56" s="4"/>
      <c r="Y56" s="4"/>
    </row>
    <row r="57" spans="1:25" s="1" customFormat="1" ht="27" customHeight="1" x14ac:dyDescent="0.25">
      <c r="A57" s="19" t="s">
        <v>291</v>
      </c>
      <c r="B57" s="19"/>
      <c r="C57" s="19" t="s">
        <v>91</v>
      </c>
      <c r="D57" s="69" t="s">
        <v>114</v>
      </c>
      <c r="E57" s="3" t="s">
        <v>17</v>
      </c>
      <c r="F57" s="14">
        <v>2</v>
      </c>
      <c r="G57" s="14"/>
      <c r="H57" s="14"/>
      <c r="I57" s="14"/>
      <c r="J57" s="45"/>
      <c r="K57" s="188">
        <v>0.54</v>
      </c>
      <c r="L57" s="101">
        <f t="shared" si="15"/>
        <v>2</v>
      </c>
      <c r="M57" s="101">
        <v>1</v>
      </c>
      <c r="N57" s="133">
        <f t="shared" si="16"/>
        <v>2</v>
      </c>
      <c r="O57" s="11"/>
      <c r="P57" s="11"/>
      <c r="Q57" s="11">
        <f t="shared" si="9"/>
        <v>0</v>
      </c>
      <c r="R57" s="11">
        <f t="shared" si="10"/>
        <v>0</v>
      </c>
      <c r="S57" s="42">
        <f t="shared" si="11"/>
        <v>0</v>
      </c>
      <c r="T57" s="60"/>
      <c r="U57" s="4"/>
      <c r="V57" s="4"/>
      <c r="W57" s="4"/>
      <c r="X57" s="4"/>
      <c r="Y57" s="4"/>
    </row>
    <row r="58" spans="1:25" s="1" customFormat="1" ht="27" customHeight="1" x14ac:dyDescent="0.25">
      <c r="A58" s="19" t="s">
        <v>292</v>
      </c>
      <c r="B58" s="19"/>
      <c r="C58" s="19" t="s">
        <v>91</v>
      </c>
      <c r="D58" s="69" t="s">
        <v>115</v>
      </c>
      <c r="E58" s="3" t="s">
        <v>17</v>
      </c>
      <c r="F58" s="14">
        <v>1</v>
      </c>
      <c r="G58" s="14"/>
      <c r="H58" s="14"/>
      <c r="I58" s="14"/>
      <c r="J58" s="45"/>
      <c r="K58" s="188">
        <v>0.27</v>
      </c>
      <c r="L58" s="101">
        <f t="shared" si="15"/>
        <v>1</v>
      </c>
      <c r="M58" s="101">
        <v>1</v>
      </c>
      <c r="N58" s="133">
        <f t="shared" si="16"/>
        <v>1</v>
      </c>
      <c r="O58" s="11"/>
      <c r="P58" s="11"/>
      <c r="Q58" s="11">
        <f t="shared" si="9"/>
        <v>0</v>
      </c>
      <c r="R58" s="11">
        <f t="shared" si="10"/>
        <v>0</v>
      </c>
      <c r="S58" s="42">
        <f t="shared" si="11"/>
        <v>0</v>
      </c>
      <c r="T58" s="60"/>
      <c r="U58" s="4"/>
      <c r="V58" s="4"/>
      <c r="W58" s="4"/>
      <c r="X58" s="4"/>
      <c r="Y58" s="4"/>
    </row>
    <row r="59" spans="1:25" s="1" customFormat="1" ht="27" customHeight="1" x14ac:dyDescent="0.25">
      <c r="A59" s="19" t="s">
        <v>293</v>
      </c>
      <c r="B59" s="19"/>
      <c r="C59" s="19" t="s">
        <v>91</v>
      </c>
      <c r="D59" s="69" t="s">
        <v>116</v>
      </c>
      <c r="E59" s="3" t="s">
        <v>17</v>
      </c>
      <c r="F59" s="14">
        <v>5</v>
      </c>
      <c r="G59" s="14"/>
      <c r="H59" s="14"/>
      <c r="I59" s="14"/>
      <c r="J59" s="45"/>
      <c r="K59" s="188">
        <v>1.5</v>
      </c>
      <c r="L59" s="101">
        <f t="shared" si="15"/>
        <v>5</v>
      </c>
      <c r="M59" s="101">
        <v>1</v>
      </c>
      <c r="N59" s="133">
        <f t="shared" si="16"/>
        <v>5</v>
      </c>
      <c r="O59" s="11"/>
      <c r="P59" s="11"/>
      <c r="Q59" s="11">
        <f t="shared" si="9"/>
        <v>0</v>
      </c>
      <c r="R59" s="11">
        <f t="shared" si="10"/>
        <v>0</v>
      </c>
      <c r="S59" s="42">
        <f t="shared" si="11"/>
        <v>0</v>
      </c>
      <c r="T59" s="60"/>
      <c r="U59" s="4"/>
      <c r="V59" s="4"/>
      <c r="W59" s="4"/>
      <c r="X59" s="4"/>
      <c r="Y59" s="4"/>
    </row>
    <row r="60" spans="1:25" s="1" customFormat="1" ht="27" customHeight="1" x14ac:dyDescent="0.25">
      <c r="A60" s="19" t="s">
        <v>294</v>
      </c>
      <c r="B60" s="19"/>
      <c r="C60" s="19" t="s">
        <v>91</v>
      </c>
      <c r="D60" s="69" t="s">
        <v>117</v>
      </c>
      <c r="E60" s="3" t="s">
        <v>17</v>
      </c>
      <c r="F60" s="14">
        <v>9</v>
      </c>
      <c r="G60" s="14"/>
      <c r="H60" s="14"/>
      <c r="I60" s="14"/>
      <c r="J60" s="45"/>
      <c r="K60" s="188">
        <v>2.7</v>
      </c>
      <c r="L60" s="101">
        <f t="shared" si="15"/>
        <v>9</v>
      </c>
      <c r="M60" s="101">
        <v>1</v>
      </c>
      <c r="N60" s="133">
        <f t="shared" si="16"/>
        <v>9</v>
      </c>
      <c r="O60" s="11"/>
      <c r="P60" s="11"/>
      <c r="Q60" s="11">
        <f t="shared" si="9"/>
        <v>0</v>
      </c>
      <c r="R60" s="11">
        <f t="shared" si="10"/>
        <v>0</v>
      </c>
      <c r="S60" s="42">
        <f t="shared" si="11"/>
        <v>0</v>
      </c>
      <c r="T60" s="60"/>
      <c r="U60" s="4"/>
      <c r="V60" s="4"/>
      <c r="W60" s="4"/>
      <c r="X60" s="4"/>
      <c r="Y60" s="4"/>
    </row>
    <row r="61" spans="1:25" s="1" customFormat="1" ht="27" customHeight="1" x14ac:dyDescent="0.25">
      <c r="A61" s="19" t="s">
        <v>295</v>
      </c>
      <c r="B61" s="19"/>
      <c r="C61" s="19" t="s">
        <v>91</v>
      </c>
      <c r="D61" s="69" t="s">
        <v>118</v>
      </c>
      <c r="E61" s="3" t="s">
        <v>17</v>
      </c>
      <c r="F61" s="14">
        <v>4</v>
      </c>
      <c r="G61" s="14"/>
      <c r="H61" s="14"/>
      <c r="I61" s="14"/>
      <c r="J61" s="45"/>
      <c r="K61" s="188">
        <v>1.2</v>
      </c>
      <c r="L61" s="101">
        <f t="shared" si="15"/>
        <v>4</v>
      </c>
      <c r="M61" s="101">
        <v>1</v>
      </c>
      <c r="N61" s="133">
        <f t="shared" si="16"/>
        <v>4</v>
      </c>
      <c r="O61" s="11"/>
      <c r="P61" s="11"/>
      <c r="Q61" s="11">
        <f t="shared" si="9"/>
        <v>0</v>
      </c>
      <c r="R61" s="11">
        <f t="shared" si="10"/>
        <v>0</v>
      </c>
      <c r="S61" s="42">
        <f t="shared" si="11"/>
        <v>0</v>
      </c>
      <c r="T61" s="60"/>
      <c r="U61" s="4"/>
      <c r="V61" s="4"/>
      <c r="W61" s="4"/>
      <c r="X61" s="4"/>
      <c r="Y61" s="4"/>
    </row>
    <row r="62" spans="1:25" s="1" customFormat="1" ht="27" customHeight="1" x14ac:dyDescent="0.25">
      <c r="A62" s="19" t="s">
        <v>296</v>
      </c>
      <c r="B62" s="19"/>
      <c r="C62" s="19" t="s">
        <v>91</v>
      </c>
      <c r="D62" s="69" t="s">
        <v>119</v>
      </c>
      <c r="E62" s="3" t="s">
        <v>17</v>
      </c>
      <c r="F62" s="14">
        <v>5</v>
      </c>
      <c r="G62" s="14"/>
      <c r="H62" s="14"/>
      <c r="I62" s="14"/>
      <c r="J62" s="45"/>
      <c r="K62" s="188">
        <v>1.5</v>
      </c>
      <c r="L62" s="101">
        <f t="shared" si="15"/>
        <v>5</v>
      </c>
      <c r="M62" s="101">
        <v>1</v>
      </c>
      <c r="N62" s="133">
        <f t="shared" si="16"/>
        <v>5</v>
      </c>
      <c r="O62" s="11"/>
      <c r="P62" s="11"/>
      <c r="Q62" s="11">
        <f t="shared" si="9"/>
        <v>0</v>
      </c>
      <c r="R62" s="11">
        <f t="shared" si="10"/>
        <v>0</v>
      </c>
      <c r="S62" s="42">
        <f t="shared" si="11"/>
        <v>0</v>
      </c>
      <c r="T62" s="60"/>
      <c r="U62" s="4"/>
      <c r="V62" s="4"/>
      <c r="W62" s="4"/>
      <c r="X62" s="4"/>
      <c r="Y62" s="4"/>
    </row>
    <row r="63" spans="1:25" s="1" customFormat="1" ht="27" customHeight="1" x14ac:dyDescent="0.25">
      <c r="A63" s="19" t="s">
        <v>297</v>
      </c>
      <c r="B63" s="19"/>
      <c r="C63" s="19" t="s">
        <v>91</v>
      </c>
      <c r="D63" s="69" t="s">
        <v>120</v>
      </c>
      <c r="E63" s="3" t="s">
        <v>17</v>
      </c>
      <c r="F63" s="14">
        <v>4</v>
      </c>
      <c r="G63" s="14"/>
      <c r="H63" s="14"/>
      <c r="I63" s="14"/>
      <c r="J63" s="45"/>
      <c r="K63" s="188">
        <v>1.2</v>
      </c>
      <c r="L63" s="101">
        <f t="shared" si="15"/>
        <v>4</v>
      </c>
      <c r="M63" s="101">
        <v>1</v>
      </c>
      <c r="N63" s="133">
        <f t="shared" si="16"/>
        <v>4</v>
      </c>
      <c r="O63" s="11"/>
      <c r="P63" s="11"/>
      <c r="Q63" s="11">
        <f t="shared" si="9"/>
        <v>0</v>
      </c>
      <c r="R63" s="11">
        <f t="shared" si="10"/>
        <v>0</v>
      </c>
      <c r="S63" s="42">
        <f t="shared" si="11"/>
        <v>0</v>
      </c>
      <c r="T63" s="60"/>
      <c r="U63" s="4"/>
      <c r="V63" s="4"/>
      <c r="W63" s="4"/>
      <c r="X63" s="4"/>
      <c r="Y63" s="4"/>
    </row>
    <row r="64" spans="1:25" s="1" customFormat="1" ht="27" customHeight="1" x14ac:dyDescent="0.25">
      <c r="A64" s="19" t="s">
        <v>298</v>
      </c>
      <c r="B64" s="19"/>
      <c r="C64" s="19" t="s">
        <v>91</v>
      </c>
      <c r="D64" s="69" t="s">
        <v>121</v>
      </c>
      <c r="E64" s="3" t="s">
        <v>17</v>
      </c>
      <c r="F64" s="14">
        <v>1</v>
      </c>
      <c r="G64" s="14"/>
      <c r="H64" s="14"/>
      <c r="I64" s="14"/>
      <c r="J64" s="45"/>
      <c r="K64" s="188">
        <v>1.02</v>
      </c>
      <c r="L64" s="101">
        <f t="shared" si="15"/>
        <v>1</v>
      </c>
      <c r="M64" s="101">
        <v>1</v>
      </c>
      <c r="N64" s="133">
        <f t="shared" si="16"/>
        <v>1</v>
      </c>
      <c r="O64" s="11"/>
      <c r="P64" s="11"/>
      <c r="Q64" s="11">
        <f t="shared" si="9"/>
        <v>0</v>
      </c>
      <c r="R64" s="11">
        <f t="shared" si="10"/>
        <v>0</v>
      </c>
      <c r="S64" s="42">
        <f t="shared" si="11"/>
        <v>0</v>
      </c>
      <c r="T64" s="60"/>
      <c r="U64" s="4"/>
      <c r="V64" s="4"/>
      <c r="W64" s="4"/>
      <c r="X64" s="4"/>
      <c r="Y64" s="4"/>
    </row>
    <row r="65" spans="1:25" s="1" customFormat="1" ht="27" customHeight="1" x14ac:dyDescent="0.25">
      <c r="A65" s="19" t="s">
        <v>299</v>
      </c>
      <c r="B65" s="19"/>
      <c r="C65" s="19" t="s">
        <v>91</v>
      </c>
      <c r="D65" s="69" t="s">
        <v>122</v>
      </c>
      <c r="E65" s="3" t="s">
        <v>17</v>
      </c>
      <c r="F65" s="14">
        <v>1</v>
      </c>
      <c r="G65" s="14"/>
      <c r="H65" s="14"/>
      <c r="I65" s="14"/>
      <c r="J65" s="45"/>
      <c r="K65" s="188">
        <v>1.05</v>
      </c>
      <c r="L65" s="101">
        <f t="shared" si="15"/>
        <v>1</v>
      </c>
      <c r="M65" s="101">
        <v>1</v>
      </c>
      <c r="N65" s="133">
        <f t="shared" si="16"/>
        <v>1</v>
      </c>
      <c r="O65" s="11"/>
      <c r="P65" s="11"/>
      <c r="Q65" s="11">
        <f t="shared" si="9"/>
        <v>0</v>
      </c>
      <c r="R65" s="11">
        <f t="shared" si="10"/>
        <v>0</v>
      </c>
      <c r="S65" s="42">
        <f t="shared" si="11"/>
        <v>0</v>
      </c>
      <c r="T65" s="60"/>
      <c r="U65" s="4"/>
      <c r="V65" s="4"/>
      <c r="W65" s="4"/>
      <c r="X65" s="4"/>
      <c r="Y65" s="4"/>
    </row>
    <row r="66" spans="1:25" s="1" customFormat="1" ht="27" customHeight="1" x14ac:dyDescent="0.25">
      <c r="A66" s="19" t="s">
        <v>300</v>
      </c>
      <c r="B66" s="19"/>
      <c r="C66" s="19" t="s">
        <v>91</v>
      </c>
      <c r="D66" s="69" t="s">
        <v>123</v>
      </c>
      <c r="E66" s="3" t="s">
        <v>17</v>
      </c>
      <c r="F66" s="14">
        <v>1</v>
      </c>
      <c r="G66" s="14"/>
      <c r="H66" s="14"/>
      <c r="I66" s="14"/>
      <c r="J66" s="45"/>
      <c r="K66" s="188">
        <v>1.08</v>
      </c>
      <c r="L66" s="101">
        <f t="shared" si="15"/>
        <v>1</v>
      </c>
      <c r="M66" s="101">
        <v>1</v>
      </c>
      <c r="N66" s="133">
        <f t="shared" si="16"/>
        <v>1</v>
      </c>
      <c r="O66" s="11"/>
      <c r="P66" s="11"/>
      <c r="Q66" s="11">
        <f t="shared" si="9"/>
        <v>0</v>
      </c>
      <c r="R66" s="11">
        <f t="shared" si="10"/>
        <v>0</v>
      </c>
      <c r="S66" s="42">
        <f t="shared" si="11"/>
        <v>0</v>
      </c>
      <c r="T66" s="60"/>
      <c r="U66" s="4"/>
      <c r="V66" s="4"/>
      <c r="W66" s="4"/>
      <c r="X66" s="4"/>
      <c r="Y66" s="4"/>
    </row>
    <row r="67" spans="1:25" s="1" customFormat="1" ht="27" customHeight="1" x14ac:dyDescent="0.25">
      <c r="A67" s="19" t="s">
        <v>301</v>
      </c>
      <c r="B67" s="19"/>
      <c r="C67" s="19" t="s">
        <v>91</v>
      </c>
      <c r="D67" s="69" t="s">
        <v>124</v>
      </c>
      <c r="E67" s="3" t="s">
        <v>17</v>
      </c>
      <c r="F67" s="14">
        <v>1</v>
      </c>
      <c r="G67" s="14"/>
      <c r="H67" s="14"/>
      <c r="I67" s="14"/>
      <c r="J67" s="45"/>
      <c r="K67" s="188">
        <v>1.1399999999999999</v>
      </c>
      <c r="L67" s="101">
        <f t="shared" si="15"/>
        <v>1</v>
      </c>
      <c r="M67" s="101">
        <v>1</v>
      </c>
      <c r="N67" s="133">
        <f>ROUND(M67*L67,2)</f>
        <v>1</v>
      </c>
      <c r="O67" s="11"/>
      <c r="P67" s="11"/>
      <c r="Q67" s="11">
        <f t="shared" si="9"/>
        <v>0</v>
      </c>
      <c r="R67" s="11">
        <f t="shared" si="10"/>
        <v>0</v>
      </c>
      <c r="S67" s="42">
        <f t="shared" si="11"/>
        <v>0</v>
      </c>
      <c r="T67" s="60"/>
      <c r="U67" s="4"/>
      <c r="V67" s="4"/>
      <c r="W67" s="4"/>
      <c r="X67" s="4"/>
      <c r="Y67" s="4"/>
    </row>
    <row r="68" spans="1:25" s="1" customFormat="1" ht="30.75" customHeight="1" x14ac:dyDescent="0.25">
      <c r="A68" s="19" t="s">
        <v>302</v>
      </c>
      <c r="B68" s="19"/>
      <c r="C68" s="19" t="s">
        <v>91</v>
      </c>
      <c r="D68" s="69" t="s">
        <v>174</v>
      </c>
      <c r="E68" s="3" t="s">
        <v>17</v>
      </c>
      <c r="F68" s="58">
        <v>1</v>
      </c>
      <c r="G68" s="11"/>
      <c r="H68" s="11"/>
      <c r="I68" s="11"/>
      <c r="J68" s="46"/>
      <c r="K68" s="189">
        <v>0.08</v>
      </c>
      <c r="L68" s="101">
        <f t="shared" ref="L68:L92" si="17">F68</f>
        <v>1</v>
      </c>
      <c r="M68" s="101">
        <v>1</v>
      </c>
      <c r="N68" s="133">
        <f t="shared" ref="N68:N92" si="18">ROUND(M68*L68,2)</f>
        <v>1</v>
      </c>
      <c r="O68" s="11"/>
      <c r="P68" s="11"/>
      <c r="Q68" s="11">
        <f t="shared" ref="Q68:Q131" si="19">ROUND(N68*O68,2)</f>
        <v>0</v>
      </c>
      <c r="R68" s="11">
        <f t="shared" ref="R68:R131" si="20">ROUND(N68*P68,2)</f>
        <v>0</v>
      </c>
      <c r="S68" s="42">
        <f t="shared" ref="S68:S131" si="21">ROUND(Q68+R68,2)</f>
        <v>0</v>
      </c>
      <c r="T68" s="60"/>
    </row>
    <row r="69" spans="1:25" s="1" customFormat="1" ht="30.75" customHeight="1" x14ac:dyDescent="0.25">
      <c r="A69" s="19" t="s">
        <v>303</v>
      </c>
      <c r="B69" s="19"/>
      <c r="C69" s="19" t="s">
        <v>91</v>
      </c>
      <c r="D69" s="69" t="s">
        <v>175</v>
      </c>
      <c r="E69" s="3" t="s">
        <v>17</v>
      </c>
      <c r="F69" s="58">
        <v>2</v>
      </c>
      <c r="G69" s="11"/>
      <c r="H69" s="11"/>
      <c r="I69" s="11"/>
      <c r="J69" s="46"/>
      <c r="K69" s="189">
        <v>0.98</v>
      </c>
      <c r="L69" s="101">
        <f t="shared" si="17"/>
        <v>2</v>
      </c>
      <c r="M69" s="101">
        <v>1</v>
      </c>
      <c r="N69" s="133">
        <f t="shared" si="18"/>
        <v>2</v>
      </c>
      <c r="O69" s="11"/>
      <c r="P69" s="11"/>
      <c r="Q69" s="11">
        <f t="shared" si="19"/>
        <v>0</v>
      </c>
      <c r="R69" s="11">
        <f t="shared" si="20"/>
        <v>0</v>
      </c>
      <c r="S69" s="42">
        <f t="shared" si="21"/>
        <v>0</v>
      </c>
      <c r="T69" s="60"/>
    </row>
    <row r="70" spans="1:25" s="1" customFormat="1" ht="30.75" customHeight="1" x14ac:dyDescent="0.25">
      <c r="A70" s="19" t="s">
        <v>304</v>
      </c>
      <c r="B70" s="19"/>
      <c r="C70" s="19" t="s">
        <v>91</v>
      </c>
      <c r="D70" s="69" t="s">
        <v>176</v>
      </c>
      <c r="E70" s="3" t="s">
        <v>17</v>
      </c>
      <c r="F70" s="58">
        <v>2</v>
      </c>
      <c r="G70" s="11"/>
      <c r="H70" s="11"/>
      <c r="I70" s="11"/>
      <c r="J70" s="46"/>
      <c r="K70" s="189">
        <v>0.17</v>
      </c>
      <c r="L70" s="101">
        <f t="shared" si="17"/>
        <v>2</v>
      </c>
      <c r="M70" s="101">
        <v>1</v>
      </c>
      <c r="N70" s="133">
        <f t="shared" si="18"/>
        <v>2</v>
      </c>
      <c r="O70" s="11"/>
      <c r="P70" s="11"/>
      <c r="Q70" s="11">
        <f t="shared" si="19"/>
        <v>0</v>
      </c>
      <c r="R70" s="11">
        <f t="shared" si="20"/>
        <v>0</v>
      </c>
      <c r="S70" s="42">
        <f t="shared" si="21"/>
        <v>0</v>
      </c>
      <c r="T70" s="60"/>
    </row>
    <row r="71" spans="1:25" s="1" customFormat="1" ht="30.75" customHeight="1" x14ac:dyDescent="0.25">
      <c r="A71" s="19" t="s">
        <v>305</v>
      </c>
      <c r="B71" s="19"/>
      <c r="C71" s="19" t="s">
        <v>91</v>
      </c>
      <c r="D71" s="69" t="s">
        <v>177</v>
      </c>
      <c r="E71" s="3" t="s">
        <v>17</v>
      </c>
      <c r="F71" s="58">
        <v>2</v>
      </c>
      <c r="G71" s="14"/>
      <c r="H71" s="14"/>
      <c r="I71" s="14"/>
      <c r="J71" s="45"/>
      <c r="K71" s="189">
        <v>0.61</v>
      </c>
      <c r="L71" s="101">
        <f t="shared" si="17"/>
        <v>2</v>
      </c>
      <c r="M71" s="101">
        <v>1</v>
      </c>
      <c r="N71" s="133">
        <f t="shared" si="18"/>
        <v>2</v>
      </c>
      <c r="O71" s="11"/>
      <c r="P71" s="11"/>
      <c r="Q71" s="11">
        <f t="shared" si="19"/>
        <v>0</v>
      </c>
      <c r="R71" s="11">
        <f t="shared" si="20"/>
        <v>0</v>
      </c>
      <c r="S71" s="42">
        <f t="shared" si="21"/>
        <v>0</v>
      </c>
      <c r="T71" s="60"/>
      <c r="U71" s="4"/>
      <c r="V71" s="4"/>
      <c r="W71" s="4"/>
      <c r="X71" s="4"/>
    </row>
    <row r="72" spans="1:25" s="1" customFormat="1" ht="30.75" customHeight="1" x14ac:dyDescent="0.25">
      <c r="A72" s="19" t="s">
        <v>306</v>
      </c>
      <c r="B72" s="19"/>
      <c r="C72" s="19" t="s">
        <v>91</v>
      </c>
      <c r="D72" s="69" t="s">
        <v>178</v>
      </c>
      <c r="E72" s="3" t="s">
        <v>17</v>
      </c>
      <c r="F72" s="58">
        <v>2</v>
      </c>
      <c r="G72" s="14"/>
      <c r="H72" s="14"/>
      <c r="I72" s="14"/>
      <c r="J72" s="45"/>
      <c r="K72" s="189">
        <v>0.35</v>
      </c>
      <c r="L72" s="101">
        <f t="shared" si="17"/>
        <v>2</v>
      </c>
      <c r="M72" s="101">
        <v>1</v>
      </c>
      <c r="N72" s="133">
        <f t="shared" si="18"/>
        <v>2</v>
      </c>
      <c r="O72" s="11"/>
      <c r="P72" s="11"/>
      <c r="Q72" s="11">
        <f t="shared" si="19"/>
        <v>0</v>
      </c>
      <c r="R72" s="11">
        <f t="shared" si="20"/>
        <v>0</v>
      </c>
      <c r="S72" s="42">
        <f t="shared" si="21"/>
        <v>0</v>
      </c>
      <c r="T72" s="60"/>
      <c r="U72" s="4"/>
    </row>
    <row r="73" spans="1:25" s="1" customFormat="1" ht="30.75" customHeight="1" x14ac:dyDescent="0.25">
      <c r="A73" s="19" t="s">
        <v>307</v>
      </c>
      <c r="B73" s="19"/>
      <c r="C73" s="19" t="s">
        <v>91</v>
      </c>
      <c r="D73" s="69" t="s">
        <v>179</v>
      </c>
      <c r="E73" s="3" t="s">
        <v>17</v>
      </c>
      <c r="F73" s="58">
        <v>2</v>
      </c>
      <c r="G73" s="14"/>
      <c r="H73" s="14"/>
      <c r="I73" s="14"/>
      <c r="J73" s="45"/>
      <c r="K73" s="189">
        <v>0.84</v>
      </c>
      <c r="L73" s="101">
        <f t="shared" si="17"/>
        <v>2</v>
      </c>
      <c r="M73" s="101">
        <v>1</v>
      </c>
      <c r="N73" s="133">
        <f t="shared" si="18"/>
        <v>2</v>
      </c>
      <c r="O73" s="11"/>
      <c r="P73" s="11"/>
      <c r="Q73" s="11">
        <f t="shared" si="19"/>
        <v>0</v>
      </c>
      <c r="R73" s="11">
        <f t="shared" si="20"/>
        <v>0</v>
      </c>
      <c r="S73" s="42">
        <f t="shared" si="21"/>
        <v>0</v>
      </c>
      <c r="T73" s="60"/>
      <c r="U73" s="4"/>
    </row>
    <row r="74" spans="1:25" s="1" customFormat="1" ht="30.75" customHeight="1" x14ac:dyDescent="0.25">
      <c r="A74" s="19" t="s">
        <v>308</v>
      </c>
      <c r="B74" s="19"/>
      <c r="C74" s="19" t="s">
        <v>91</v>
      </c>
      <c r="D74" s="69" t="s">
        <v>180</v>
      </c>
      <c r="E74" s="3" t="s">
        <v>17</v>
      </c>
      <c r="F74" s="58">
        <v>2</v>
      </c>
      <c r="G74" s="14"/>
      <c r="H74" s="14"/>
      <c r="I74" s="14"/>
      <c r="J74" s="45"/>
      <c r="K74" s="189">
        <v>0.67</v>
      </c>
      <c r="L74" s="101">
        <f t="shared" si="17"/>
        <v>2</v>
      </c>
      <c r="M74" s="101">
        <v>1</v>
      </c>
      <c r="N74" s="133">
        <f t="shared" si="18"/>
        <v>2</v>
      </c>
      <c r="O74" s="11"/>
      <c r="P74" s="11"/>
      <c r="Q74" s="11">
        <f t="shared" si="19"/>
        <v>0</v>
      </c>
      <c r="R74" s="11">
        <f t="shared" si="20"/>
        <v>0</v>
      </c>
      <c r="S74" s="42">
        <f t="shared" si="21"/>
        <v>0</v>
      </c>
      <c r="T74" s="60"/>
      <c r="U74" s="4"/>
    </row>
    <row r="75" spans="1:25" s="1" customFormat="1" ht="30.75" customHeight="1" x14ac:dyDescent="0.25">
      <c r="A75" s="19" t="s">
        <v>309</v>
      </c>
      <c r="B75" s="19"/>
      <c r="C75" s="19" t="s">
        <v>91</v>
      </c>
      <c r="D75" s="69" t="s">
        <v>181</v>
      </c>
      <c r="E75" s="3" t="s">
        <v>17</v>
      </c>
      <c r="F75" s="58">
        <v>2</v>
      </c>
      <c r="G75" s="11"/>
      <c r="H75" s="11"/>
      <c r="I75" s="11"/>
      <c r="J75" s="46"/>
      <c r="K75" s="189">
        <v>0.23</v>
      </c>
      <c r="L75" s="101">
        <f t="shared" si="17"/>
        <v>2</v>
      </c>
      <c r="M75" s="101">
        <v>1</v>
      </c>
      <c r="N75" s="133">
        <f t="shared" si="18"/>
        <v>2</v>
      </c>
      <c r="O75" s="11"/>
      <c r="P75" s="11"/>
      <c r="Q75" s="11">
        <f t="shared" si="19"/>
        <v>0</v>
      </c>
      <c r="R75" s="11">
        <f t="shared" si="20"/>
        <v>0</v>
      </c>
      <c r="S75" s="42">
        <f t="shared" si="21"/>
        <v>0</v>
      </c>
      <c r="T75" s="60"/>
    </row>
    <row r="76" spans="1:25" s="1" customFormat="1" ht="30.75" customHeight="1" x14ac:dyDescent="0.25">
      <c r="A76" s="19" t="s">
        <v>310</v>
      </c>
      <c r="B76" s="19"/>
      <c r="C76" s="19" t="s">
        <v>91</v>
      </c>
      <c r="D76" s="69" t="s">
        <v>182</v>
      </c>
      <c r="E76" s="3" t="s">
        <v>17</v>
      </c>
      <c r="F76" s="58">
        <v>4</v>
      </c>
      <c r="G76" s="11"/>
      <c r="H76" s="11"/>
      <c r="I76" s="11"/>
      <c r="J76" s="46"/>
      <c r="K76" s="189">
        <v>1.08</v>
      </c>
      <c r="L76" s="101">
        <f t="shared" si="17"/>
        <v>4</v>
      </c>
      <c r="M76" s="101">
        <v>1</v>
      </c>
      <c r="N76" s="133">
        <f t="shared" si="18"/>
        <v>4</v>
      </c>
      <c r="O76" s="11"/>
      <c r="P76" s="11"/>
      <c r="Q76" s="11">
        <f t="shared" si="19"/>
        <v>0</v>
      </c>
      <c r="R76" s="11">
        <f t="shared" si="20"/>
        <v>0</v>
      </c>
      <c r="S76" s="42">
        <f t="shared" si="21"/>
        <v>0</v>
      </c>
      <c r="T76" s="60"/>
      <c r="U76" s="4"/>
      <c r="V76" s="4"/>
      <c r="W76" s="4"/>
      <c r="X76" s="4"/>
    </row>
    <row r="77" spans="1:25" s="1" customFormat="1" ht="30.75" customHeight="1" x14ac:dyDescent="0.25">
      <c r="A77" s="19" t="s">
        <v>311</v>
      </c>
      <c r="B77" s="19"/>
      <c r="C77" s="19" t="s">
        <v>91</v>
      </c>
      <c r="D77" s="69" t="s">
        <v>183</v>
      </c>
      <c r="E77" s="3" t="s">
        <v>17</v>
      </c>
      <c r="F77" s="58">
        <v>2</v>
      </c>
      <c r="G77" s="11"/>
      <c r="H77" s="11"/>
      <c r="I77" s="11"/>
      <c r="J77" s="46"/>
      <c r="K77" s="189">
        <v>0.66</v>
      </c>
      <c r="L77" s="101">
        <f t="shared" si="17"/>
        <v>2</v>
      </c>
      <c r="M77" s="101">
        <v>1</v>
      </c>
      <c r="N77" s="133">
        <f t="shared" si="18"/>
        <v>2</v>
      </c>
      <c r="O77" s="11"/>
      <c r="P77" s="11"/>
      <c r="Q77" s="11">
        <f t="shared" si="19"/>
        <v>0</v>
      </c>
      <c r="R77" s="11">
        <f t="shared" si="20"/>
        <v>0</v>
      </c>
      <c r="S77" s="42">
        <f t="shared" si="21"/>
        <v>0</v>
      </c>
      <c r="T77" s="60"/>
    </row>
    <row r="78" spans="1:25" s="1" customFormat="1" ht="30.75" customHeight="1" x14ac:dyDescent="0.25">
      <c r="A78" s="19" t="s">
        <v>312</v>
      </c>
      <c r="B78" s="19"/>
      <c r="C78" s="19" t="s">
        <v>91</v>
      </c>
      <c r="D78" s="69" t="s">
        <v>184</v>
      </c>
      <c r="E78" s="3" t="s">
        <v>17</v>
      </c>
      <c r="F78" s="58">
        <v>2</v>
      </c>
      <c r="G78" s="11"/>
      <c r="H78" s="11"/>
      <c r="I78" s="11"/>
      <c r="J78" s="46"/>
      <c r="K78" s="189">
        <v>0.72</v>
      </c>
      <c r="L78" s="101">
        <f t="shared" si="17"/>
        <v>2</v>
      </c>
      <c r="M78" s="101">
        <v>1</v>
      </c>
      <c r="N78" s="133">
        <f t="shared" si="18"/>
        <v>2</v>
      </c>
      <c r="O78" s="11"/>
      <c r="P78" s="11"/>
      <c r="Q78" s="11">
        <f t="shared" si="19"/>
        <v>0</v>
      </c>
      <c r="R78" s="11">
        <f t="shared" si="20"/>
        <v>0</v>
      </c>
      <c r="S78" s="42">
        <f t="shared" si="21"/>
        <v>0</v>
      </c>
      <c r="T78" s="60"/>
    </row>
    <row r="79" spans="1:25" s="1" customFormat="1" ht="30.75" customHeight="1" x14ac:dyDescent="0.25">
      <c r="A79" s="19" t="s">
        <v>313</v>
      </c>
      <c r="B79" s="19"/>
      <c r="C79" s="19" t="s">
        <v>91</v>
      </c>
      <c r="D79" s="69" t="s">
        <v>185</v>
      </c>
      <c r="E79" s="3" t="s">
        <v>17</v>
      </c>
      <c r="F79" s="58">
        <v>2</v>
      </c>
      <c r="G79" s="11"/>
      <c r="H79" s="11"/>
      <c r="I79" s="11"/>
      <c r="J79" s="46"/>
      <c r="K79" s="189">
        <v>0.36</v>
      </c>
      <c r="L79" s="101">
        <f t="shared" si="17"/>
        <v>2</v>
      </c>
      <c r="M79" s="101">
        <v>1</v>
      </c>
      <c r="N79" s="133">
        <f t="shared" si="18"/>
        <v>2</v>
      </c>
      <c r="O79" s="11"/>
      <c r="P79" s="11"/>
      <c r="Q79" s="11">
        <f t="shared" si="19"/>
        <v>0</v>
      </c>
      <c r="R79" s="11">
        <f t="shared" si="20"/>
        <v>0</v>
      </c>
      <c r="S79" s="42">
        <f t="shared" si="21"/>
        <v>0</v>
      </c>
      <c r="T79" s="60"/>
    </row>
    <row r="80" spans="1:25" s="1" customFormat="1" ht="30.75" customHeight="1" x14ac:dyDescent="0.25">
      <c r="A80" s="19" t="s">
        <v>314</v>
      </c>
      <c r="B80" s="19"/>
      <c r="C80" s="19" t="s">
        <v>91</v>
      </c>
      <c r="D80" s="69" t="s">
        <v>186</v>
      </c>
      <c r="E80" s="3" t="s">
        <v>17</v>
      </c>
      <c r="F80" s="58">
        <v>2</v>
      </c>
      <c r="G80" s="11"/>
      <c r="H80" s="11"/>
      <c r="I80" s="11"/>
      <c r="J80" s="46"/>
      <c r="K80" s="189">
        <v>0.42</v>
      </c>
      <c r="L80" s="101">
        <f t="shared" si="17"/>
        <v>2</v>
      </c>
      <c r="M80" s="101">
        <v>1</v>
      </c>
      <c r="N80" s="133">
        <f t="shared" si="18"/>
        <v>2</v>
      </c>
      <c r="O80" s="11"/>
      <c r="P80" s="11"/>
      <c r="Q80" s="11">
        <f t="shared" si="19"/>
        <v>0</v>
      </c>
      <c r="R80" s="11">
        <f t="shared" si="20"/>
        <v>0</v>
      </c>
      <c r="S80" s="42">
        <f t="shared" si="21"/>
        <v>0</v>
      </c>
      <c r="T80" s="60"/>
    </row>
    <row r="81" spans="1:25" s="1" customFormat="1" ht="30.75" customHeight="1" x14ac:dyDescent="0.25">
      <c r="A81" s="19" t="s">
        <v>315</v>
      </c>
      <c r="B81" s="19"/>
      <c r="C81" s="19" t="s">
        <v>91</v>
      </c>
      <c r="D81" s="69" t="s">
        <v>187</v>
      </c>
      <c r="E81" s="3" t="s">
        <v>17</v>
      </c>
      <c r="F81" s="58">
        <v>4</v>
      </c>
      <c r="G81" s="11"/>
      <c r="H81" s="11"/>
      <c r="I81" s="11"/>
      <c r="J81" s="46"/>
      <c r="K81" s="189">
        <v>1.22</v>
      </c>
      <c r="L81" s="101">
        <f t="shared" si="17"/>
        <v>4</v>
      </c>
      <c r="M81" s="101">
        <v>1</v>
      </c>
      <c r="N81" s="133">
        <f t="shared" si="18"/>
        <v>4</v>
      </c>
      <c r="O81" s="11"/>
      <c r="P81" s="11"/>
      <c r="Q81" s="11">
        <f t="shared" si="19"/>
        <v>0</v>
      </c>
      <c r="R81" s="11">
        <f t="shared" si="20"/>
        <v>0</v>
      </c>
      <c r="S81" s="42">
        <f t="shared" si="21"/>
        <v>0</v>
      </c>
      <c r="T81" s="60"/>
    </row>
    <row r="82" spans="1:25" s="1" customFormat="1" ht="30.75" customHeight="1" x14ac:dyDescent="0.25">
      <c r="A82" s="19" t="s">
        <v>316</v>
      </c>
      <c r="B82" s="19"/>
      <c r="C82" s="19" t="s">
        <v>91</v>
      </c>
      <c r="D82" s="69" t="s">
        <v>188</v>
      </c>
      <c r="E82" s="3" t="s">
        <v>17</v>
      </c>
      <c r="F82" s="58">
        <v>2</v>
      </c>
      <c r="G82" s="11"/>
      <c r="H82" s="11"/>
      <c r="I82" s="11"/>
      <c r="J82" s="46"/>
      <c r="K82" s="189">
        <v>0.76</v>
      </c>
      <c r="L82" s="101">
        <f t="shared" si="17"/>
        <v>2</v>
      </c>
      <c r="M82" s="101">
        <v>1</v>
      </c>
      <c r="N82" s="133">
        <f t="shared" si="18"/>
        <v>2</v>
      </c>
      <c r="O82" s="11"/>
      <c r="P82" s="11"/>
      <c r="Q82" s="11">
        <f t="shared" si="19"/>
        <v>0</v>
      </c>
      <c r="R82" s="11">
        <f t="shared" si="20"/>
        <v>0</v>
      </c>
      <c r="S82" s="42">
        <f t="shared" si="21"/>
        <v>0</v>
      </c>
      <c r="T82" s="60"/>
    </row>
    <row r="83" spans="1:25" s="1" customFormat="1" ht="30.75" customHeight="1" x14ac:dyDescent="0.25">
      <c r="A83" s="19" t="s">
        <v>317</v>
      </c>
      <c r="B83" s="19"/>
      <c r="C83" s="19" t="s">
        <v>91</v>
      </c>
      <c r="D83" s="69" t="s">
        <v>189</v>
      </c>
      <c r="E83" s="3" t="s">
        <v>17</v>
      </c>
      <c r="F83" s="58">
        <v>4</v>
      </c>
      <c r="G83" s="25"/>
      <c r="H83" s="25"/>
      <c r="I83" s="25"/>
      <c r="J83" s="42"/>
      <c r="K83" s="190">
        <v>1.65</v>
      </c>
      <c r="L83" s="101">
        <f t="shared" si="17"/>
        <v>4</v>
      </c>
      <c r="M83" s="101">
        <v>1</v>
      </c>
      <c r="N83" s="133">
        <f t="shared" si="18"/>
        <v>4</v>
      </c>
      <c r="O83" s="25"/>
      <c r="P83" s="25"/>
      <c r="Q83" s="11">
        <f t="shared" si="19"/>
        <v>0</v>
      </c>
      <c r="R83" s="11">
        <f t="shared" si="20"/>
        <v>0</v>
      </c>
      <c r="S83" s="42">
        <f t="shared" si="21"/>
        <v>0</v>
      </c>
      <c r="T83" s="35"/>
    </row>
    <row r="84" spans="1:25" s="1" customFormat="1" ht="30.75" customHeight="1" x14ac:dyDescent="0.25">
      <c r="A84" s="19" t="s">
        <v>318</v>
      </c>
      <c r="B84" s="19"/>
      <c r="C84" s="19" t="s">
        <v>91</v>
      </c>
      <c r="D84" s="69" t="s">
        <v>190</v>
      </c>
      <c r="E84" s="3" t="s">
        <v>17</v>
      </c>
      <c r="F84" s="58">
        <v>2</v>
      </c>
      <c r="G84" s="14"/>
      <c r="H84" s="14"/>
      <c r="I84" s="14"/>
      <c r="J84" s="45"/>
      <c r="K84" s="189">
        <v>1.34</v>
      </c>
      <c r="L84" s="101">
        <f t="shared" si="17"/>
        <v>2</v>
      </c>
      <c r="M84" s="101">
        <v>1</v>
      </c>
      <c r="N84" s="133">
        <f t="shared" si="18"/>
        <v>2</v>
      </c>
      <c r="O84" s="11"/>
      <c r="P84" s="11"/>
      <c r="Q84" s="11">
        <f t="shared" si="19"/>
        <v>0</v>
      </c>
      <c r="R84" s="11">
        <f t="shared" si="20"/>
        <v>0</v>
      </c>
      <c r="S84" s="42">
        <f t="shared" si="21"/>
        <v>0</v>
      </c>
      <c r="T84" s="60"/>
      <c r="U84" s="4"/>
      <c r="V84" s="4"/>
      <c r="W84" s="4"/>
      <c r="X84" s="4"/>
    </row>
    <row r="85" spans="1:25" s="1" customFormat="1" ht="30.75" customHeight="1" x14ac:dyDescent="0.25">
      <c r="A85" s="19" t="s">
        <v>319</v>
      </c>
      <c r="B85" s="19"/>
      <c r="C85" s="19" t="s">
        <v>91</v>
      </c>
      <c r="D85" s="69" t="s">
        <v>191</v>
      </c>
      <c r="E85" s="3" t="s">
        <v>17</v>
      </c>
      <c r="F85" s="58">
        <v>2</v>
      </c>
      <c r="G85" s="28"/>
      <c r="H85" s="28"/>
      <c r="I85" s="28"/>
      <c r="J85" s="41"/>
      <c r="K85" s="190">
        <v>1.56</v>
      </c>
      <c r="L85" s="101">
        <f t="shared" si="17"/>
        <v>2</v>
      </c>
      <c r="M85" s="101">
        <v>1</v>
      </c>
      <c r="N85" s="133">
        <f t="shared" si="18"/>
        <v>2</v>
      </c>
      <c r="O85" s="25"/>
      <c r="P85" s="25"/>
      <c r="Q85" s="11">
        <f t="shared" si="19"/>
        <v>0</v>
      </c>
      <c r="R85" s="11">
        <f t="shared" si="20"/>
        <v>0</v>
      </c>
      <c r="S85" s="42">
        <f t="shared" si="21"/>
        <v>0</v>
      </c>
      <c r="T85" s="12"/>
      <c r="U85" s="4"/>
      <c r="V85" s="4"/>
      <c r="W85" s="4"/>
      <c r="X85" s="4"/>
      <c r="Y85" s="4"/>
    </row>
    <row r="86" spans="1:25" s="1" customFormat="1" ht="30.75" customHeight="1" x14ac:dyDescent="0.25">
      <c r="A86" s="19" t="s">
        <v>320</v>
      </c>
      <c r="B86" s="19"/>
      <c r="C86" s="19" t="s">
        <v>91</v>
      </c>
      <c r="D86" s="69" t="s">
        <v>194</v>
      </c>
      <c r="E86" s="3" t="s">
        <v>17</v>
      </c>
      <c r="F86" s="14">
        <v>2</v>
      </c>
      <c r="G86" s="14"/>
      <c r="H86" s="14"/>
      <c r="I86" s="14"/>
      <c r="J86" s="45"/>
      <c r="K86" s="189">
        <v>1.29</v>
      </c>
      <c r="L86" s="101">
        <f t="shared" si="17"/>
        <v>2</v>
      </c>
      <c r="M86" s="101">
        <v>1</v>
      </c>
      <c r="N86" s="133">
        <f t="shared" si="18"/>
        <v>2</v>
      </c>
      <c r="O86" s="11"/>
      <c r="P86" s="11"/>
      <c r="Q86" s="11">
        <f>ROUND(N86*O86,2)</f>
        <v>0</v>
      </c>
      <c r="R86" s="11">
        <f>ROUND(N86*P86,2)</f>
        <v>0</v>
      </c>
      <c r="S86" s="42">
        <f t="shared" si="21"/>
        <v>0</v>
      </c>
      <c r="T86" s="60"/>
      <c r="U86" s="4"/>
      <c r="V86" s="4"/>
      <c r="W86" s="4"/>
      <c r="X86" s="4"/>
      <c r="Y86" s="4"/>
    </row>
    <row r="87" spans="1:25" s="1" customFormat="1" ht="30.75" customHeight="1" x14ac:dyDescent="0.25">
      <c r="A87" s="19" t="s">
        <v>321</v>
      </c>
      <c r="B87" s="19"/>
      <c r="C87" s="19" t="s">
        <v>91</v>
      </c>
      <c r="D87" s="69" t="s">
        <v>195</v>
      </c>
      <c r="E87" s="3" t="s">
        <v>17</v>
      </c>
      <c r="F87" s="14">
        <v>2</v>
      </c>
      <c r="G87" s="14"/>
      <c r="H87" s="14"/>
      <c r="I87" s="14"/>
      <c r="J87" s="45"/>
      <c r="K87" s="189">
        <v>0.94</v>
      </c>
      <c r="L87" s="101">
        <f t="shared" si="17"/>
        <v>2</v>
      </c>
      <c r="M87" s="101">
        <v>1</v>
      </c>
      <c r="N87" s="133">
        <f t="shared" si="18"/>
        <v>2</v>
      </c>
      <c r="O87" s="11"/>
      <c r="P87" s="11"/>
      <c r="Q87" s="11">
        <f t="shared" si="19"/>
        <v>0</v>
      </c>
      <c r="R87" s="11">
        <f t="shared" si="20"/>
        <v>0</v>
      </c>
      <c r="S87" s="42">
        <f>ROUND(Q87+R87,2)</f>
        <v>0</v>
      </c>
      <c r="T87" s="60"/>
      <c r="U87" s="4"/>
      <c r="V87" s="4"/>
      <c r="W87" s="4"/>
      <c r="X87" s="4"/>
      <c r="Y87" s="4"/>
    </row>
    <row r="88" spans="1:25" s="1" customFormat="1" ht="30.75" customHeight="1" x14ac:dyDescent="0.25">
      <c r="A88" s="19" t="s">
        <v>322</v>
      </c>
      <c r="B88" s="19"/>
      <c r="C88" s="19" t="s">
        <v>91</v>
      </c>
      <c r="D88" s="69" t="s">
        <v>196</v>
      </c>
      <c r="E88" s="3" t="s">
        <v>17</v>
      </c>
      <c r="F88" s="14">
        <v>2</v>
      </c>
      <c r="G88" s="14"/>
      <c r="H88" s="14"/>
      <c r="I88" s="14"/>
      <c r="J88" s="45"/>
      <c r="K88" s="189">
        <v>0.71</v>
      </c>
      <c r="L88" s="101">
        <f t="shared" si="17"/>
        <v>2</v>
      </c>
      <c r="M88" s="101">
        <v>1</v>
      </c>
      <c r="N88" s="133">
        <f t="shared" si="18"/>
        <v>2</v>
      </c>
      <c r="O88" s="11"/>
      <c r="P88" s="11"/>
      <c r="Q88" s="11">
        <f t="shared" si="19"/>
        <v>0</v>
      </c>
      <c r="R88" s="11">
        <f t="shared" si="20"/>
        <v>0</v>
      </c>
      <c r="S88" s="42">
        <f t="shared" si="21"/>
        <v>0</v>
      </c>
      <c r="T88" s="60"/>
      <c r="U88" s="4"/>
      <c r="V88" s="4"/>
      <c r="W88" s="4"/>
      <c r="X88" s="4"/>
      <c r="Y88" s="4"/>
    </row>
    <row r="89" spans="1:25" s="1" customFormat="1" ht="30.75" customHeight="1" x14ac:dyDescent="0.25">
      <c r="A89" s="19" t="s">
        <v>323</v>
      </c>
      <c r="B89" s="19"/>
      <c r="C89" s="19" t="s">
        <v>91</v>
      </c>
      <c r="D89" s="69" t="s">
        <v>197</v>
      </c>
      <c r="E89" s="3" t="s">
        <v>17</v>
      </c>
      <c r="F89" s="14">
        <v>2</v>
      </c>
      <c r="G89" s="14"/>
      <c r="H89" s="14"/>
      <c r="I89" s="14"/>
      <c r="J89" s="45"/>
      <c r="K89" s="189">
        <v>1.1499999999999999</v>
      </c>
      <c r="L89" s="101">
        <f t="shared" si="17"/>
        <v>2</v>
      </c>
      <c r="M89" s="101">
        <v>1</v>
      </c>
      <c r="N89" s="133">
        <f t="shared" si="18"/>
        <v>2</v>
      </c>
      <c r="O89" s="11"/>
      <c r="P89" s="11"/>
      <c r="Q89" s="11">
        <f t="shared" si="19"/>
        <v>0</v>
      </c>
      <c r="R89" s="11">
        <f t="shared" si="20"/>
        <v>0</v>
      </c>
      <c r="S89" s="42">
        <f t="shared" si="21"/>
        <v>0</v>
      </c>
      <c r="T89" s="60"/>
      <c r="U89" s="4"/>
      <c r="V89" s="4"/>
      <c r="W89" s="4"/>
      <c r="X89" s="4"/>
      <c r="Y89" s="4"/>
    </row>
    <row r="90" spans="1:25" s="1" customFormat="1" ht="30.75" customHeight="1" x14ac:dyDescent="0.25">
      <c r="A90" s="19" t="s">
        <v>324</v>
      </c>
      <c r="B90" s="19"/>
      <c r="C90" s="19" t="s">
        <v>91</v>
      </c>
      <c r="D90" s="69" t="s">
        <v>198</v>
      </c>
      <c r="E90" s="3" t="s">
        <v>17</v>
      </c>
      <c r="F90" s="14">
        <v>2</v>
      </c>
      <c r="G90" s="14"/>
      <c r="H90" s="14"/>
      <c r="I90" s="14"/>
      <c r="J90" s="45"/>
      <c r="K90" s="189">
        <v>2.1</v>
      </c>
      <c r="L90" s="101">
        <f t="shared" si="17"/>
        <v>2</v>
      </c>
      <c r="M90" s="101">
        <v>1</v>
      </c>
      <c r="N90" s="133">
        <f t="shared" si="18"/>
        <v>2</v>
      </c>
      <c r="O90" s="11"/>
      <c r="P90" s="11"/>
      <c r="Q90" s="11">
        <f t="shared" si="19"/>
        <v>0</v>
      </c>
      <c r="R90" s="11">
        <f t="shared" si="20"/>
        <v>0</v>
      </c>
      <c r="S90" s="42">
        <f t="shared" si="21"/>
        <v>0</v>
      </c>
      <c r="T90" s="60"/>
      <c r="U90" s="4"/>
      <c r="V90" s="4"/>
      <c r="W90" s="4"/>
      <c r="X90" s="4"/>
      <c r="Y90" s="4"/>
    </row>
    <row r="91" spans="1:25" s="1" customFormat="1" ht="30.75" customHeight="1" x14ac:dyDescent="0.25">
      <c r="A91" s="19" t="s">
        <v>325</v>
      </c>
      <c r="B91" s="19"/>
      <c r="C91" s="19" t="s">
        <v>91</v>
      </c>
      <c r="D91" s="69" t="s">
        <v>199</v>
      </c>
      <c r="E91" s="3" t="s">
        <v>17</v>
      </c>
      <c r="F91" s="14">
        <v>2</v>
      </c>
      <c r="G91" s="14"/>
      <c r="H91" s="14"/>
      <c r="I91" s="14"/>
      <c r="J91" s="45"/>
      <c r="K91" s="189">
        <v>2.23</v>
      </c>
      <c r="L91" s="101">
        <f t="shared" si="17"/>
        <v>2</v>
      </c>
      <c r="M91" s="101">
        <v>1</v>
      </c>
      <c r="N91" s="133">
        <f t="shared" si="18"/>
        <v>2</v>
      </c>
      <c r="O91" s="11"/>
      <c r="P91" s="11"/>
      <c r="Q91" s="11">
        <f t="shared" si="19"/>
        <v>0</v>
      </c>
      <c r="R91" s="11">
        <f t="shared" si="20"/>
        <v>0</v>
      </c>
      <c r="S91" s="42">
        <f t="shared" si="21"/>
        <v>0</v>
      </c>
      <c r="T91" s="60"/>
      <c r="U91" s="4"/>
      <c r="V91" s="4"/>
      <c r="W91" s="4"/>
      <c r="X91" s="4"/>
      <c r="Y91" s="4"/>
    </row>
    <row r="92" spans="1:25" s="1" customFormat="1" ht="30.75" customHeight="1" x14ac:dyDescent="0.25">
      <c r="A92" s="19" t="s">
        <v>326</v>
      </c>
      <c r="B92" s="19"/>
      <c r="C92" s="19" t="s">
        <v>91</v>
      </c>
      <c r="D92" s="69" t="s">
        <v>200</v>
      </c>
      <c r="E92" s="3" t="s">
        <v>17</v>
      </c>
      <c r="F92" s="14">
        <v>4</v>
      </c>
      <c r="G92" s="14"/>
      <c r="H92" s="14"/>
      <c r="I92" s="14"/>
      <c r="J92" s="45"/>
      <c r="K92" s="189">
        <v>7.45</v>
      </c>
      <c r="L92" s="101">
        <f t="shared" si="17"/>
        <v>4</v>
      </c>
      <c r="M92" s="101">
        <v>1</v>
      </c>
      <c r="N92" s="133">
        <f t="shared" si="18"/>
        <v>4</v>
      </c>
      <c r="O92" s="11"/>
      <c r="P92" s="11"/>
      <c r="Q92" s="11">
        <f t="shared" si="19"/>
        <v>0</v>
      </c>
      <c r="R92" s="11">
        <f t="shared" si="20"/>
        <v>0</v>
      </c>
      <c r="S92" s="42">
        <f t="shared" si="21"/>
        <v>0</v>
      </c>
      <c r="T92" s="60"/>
      <c r="U92" s="4"/>
      <c r="V92" s="4"/>
      <c r="W92" s="4"/>
      <c r="X92" s="4"/>
      <c r="Y92" s="4"/>
    </row>
    <row r="93" spans="1:25" s="1" customFormat="1" ht="30.75" customHeight="1" x14ac:dyDescent="0.25">
      <c r="A93" s="19" t="s">
        <v>327</v>
      </c>
      <c r="B93" s="19"/>
      <c r="C93" s="19" t="s">
        <v>91</v>
      </c>
      <c r="D93" s="69" t="s">
        <v>201</v>
      </c>
      <c r="E93" s="3" t="s">
        <v>17</v>
      </c>
      <c r="F93" s="14">
        <v>1</v>
      </c>
      <c r="G93" s="14"/>
      <c r="H93" s="14"/>
      <c r="I93" s="14"/>
      <c r="J93" s="45"/>
      <c r="K93" s="189">
        <v>1.9</v>
      </c>
      <c r="L93" s="101">
        <f t="shared" ref="L93:L106" si="22">F93</f>
        <v>1</v>
      </c>
      <c r="M93" s="101">
        <v>1</v>
      </c>
      <c r="N93" s="133">
        <f t="shared" ref="N93:N106" si="23">ROUND(M93*L93,2)</f>
        <v>1</v>
      </c>
      <c r="O93" s="11"/>
      <c r="P93" s="11"/>
      <c r="Q93" s="11">
        <f t="shared" si="19"/>
        <v>0</v>
      </c>
      <c r="R93" s="11">
        <f t="shared" si="20"/>
        <v>0</v>
      </c>
      <c r="S93" s="42">
        <f t="shared" si="21"/>
        <v>0</v>
      </c>
      <c r="T93" s="60"/>
      <c r="U93" s="4"/>
      <c r="V93" s="4"/>
      <c r="W93" s="4"/>
      <c r="X93" s="4"/>
      <c r="Y93" s="4"/>
    </row>
    <row r="94" spans="1:25" s="1" customFormat="1" ht="30.75" customHeight="1" x14ac:dyDescent="0.25">
      <c r="A94" s="19" t="s">
        <v>328</v>
      </c>
      <c r="B94" s="19"/>
      <c r="C94" s="19" t="s">
        <v>91</v>
      </c>
      <c r="D94" s="69" t="s">
        <v>202</v>
      </c>
      <c r="E94" s="3" t="s">
        <v>17</v>
      </c>
      <c r="F94" s="14">
        <v>2</v>
      </c>
      <c r="G94" s="14"/>
      <c r="H94" s="14"/>
      <c r="I94" s="14"/>
      <c r="J94" s="45"/>
      <c r="K94" s="189">
        <v>1.28</v>
      </c>
      <c r="L94" s="101">
        <f t="shared" si="22"/>
        <v>2</v>
      </c>
      <c r="M94" s="101">
        <v>1</v>
      </c>
      <c r="N94" s="133">
        <f t="shared" si="23"/>
        <v>2</v>
      </c>
      <c r="O94" s="11"/>
      <c r="P94" s="11"/>
      <c r="Q94" s="11">
        <f>ROUND(N94*O94,2)</f>
        <v>0</v>
      </c>
      <c r="R94" s="11">
        <f>ROUND(N94*P94,2)</f>
        <v>0</v>
      </c>
      <c r="S94" s="42">
        <f>ROUND(Q94+R94,2)</f>
        <v>0</v>
      </c>
      <c r="T94" s="60"/>
      <c r="U94" s="4"/>
      <c r="V94" s="4"/>
      <c r="W94" s="4"/>
      <c r="X94" s="4"/>
      <c r="Y94" s="4"/>
    </row>
    <row r="95" spans="1:25" s="1" customFormat="1" ht="30.75" customHeight="1" x14ac:dyDescent="0.25">
      <c r="A95" s="19" t="s">
        <v>329</v>
      </c>
      <c r="B95" s="19"/>
      <c r="C95" s="19" t="s">
        <v>91</v>
      </c>
      <c r="D95" s="69" t="s">
        <v>203</v>
      </c>
      <c r="E95" s="3" t="s">
        <v>17</v>
      </c>
      <c r="F95" s="14">
        <v>1</v>
      </c>
      <c r="G95" s="14"/>
      <c r="H95" s="14"/>
      <c r="I95" s="14"/>
      <c r="J95" s="45"/>
      <c r="K95" s="189">
        <v>1.38</v>
      </c>
      <c r="L95" s="101">
        <f t="shared" si="22"/>
        <v>1</v>
      </c>
      <c r="M95" s="101">
        <v>1</v>
      </c>
      <c r="N95" s="133">
        <f t="shared" si="23"/>
        <v>1</v>
      </c>
      <c r="O95" s="11"/>
      <c r="P95" s="11"/>
      <c r="Q95" s="11">
        <f t="shared" si="19"/>
        <v>0</v>
      </c>
      <c r="R95" s="11">
        <f t="shared" si="20"/>
        <v>0</v>
      </c>
      <c r="S95" s="42">
        <f t="shared" si="21"/>
        <v>0</v>
      </c>
      <c r="T95" s="60"/>
      <c r="U95" s="4"/>
      <c r="V95" s="4"/>
      <c r="W95" s="4"/>
      <c r="X95" s="4"/>
      <c r="Y95" s="4"/>
    </row>
    <row r="96" spans="1:25" s="1" customFormat="1" ht="30.75" customHeight="1" x14ac:dyDescent="0.25">
      <c r="A96" s="19" t="s">
        <v>330</v>
      </c>
      <c r="B96" s="19"/>
      <c r="C96" s="19" t="s">
        <v>91</v>
      </c>
      <c r="D96" s="69" t="s">
        <v>204</v>
      </c>
      <c r="E96" s="3" t="s">
        <v>17</v>
      </c>
      <c r="F96" s="14">
        <v>5</v>
      </c>
      <c r="G96" s="14"/>
      <c r="H96" s="14"/>
      <c r="I96" s="14"/>
      <c r="J96" s="45"/>
      <c r="K96" s="189">
        <v>7.39</v>
      </c>
      <c r="L96" s="101">
        <f t="shared" si="22"/>
        <v>5</v>
      </c>
      <c r="M96" s="101">
        <v>1</v>
      </c>
      <c r="N96" s="133">
        <f t="shared" si="23"/>
        <v>5</v>
      </c>
      <c r="O96" s="11"/>
      <c r="P96" s="11"/>
      <c r="Q96" s="11">
        <f t="shared" si="19"/>
        <v>0</v>
      </c>
      <c r="R96" s="11">
        <f t="shared" si="20"/>
        <v>0</v>
      </c>
      <c r="S96" s="42">
        <f t="shared" si="21"/>
        <v>0</v>
      </c>
      <c r="T96" s="60"/>
      <c r="U96" s="4"/>
      <c r="V96" s="4"/>
      <c r="W96" s="4"/>
      <c r="X96" s="4"/>
      <c r="Y96" s="4"/>
    </row>
    <row r="97" spans="1:25" s="1" customFormat="1" ht="30.75" customHeight="1" x14ac:dyDescent="0.25">
      <c r="A97" s="19" t="s">
        <v>331</v>
      </c>
      <c r="B97" s="19"/>
      <c r="C97" s="19" t="s">
        <v>91</v>
      </c>
      <c r="D97" s="69" t="s">
        <v>205</v>
      </c>
      <c r="E97" s="3" t="s">
        <v>17</v>
      </c>
      <c r="F97" s="14">
        <v>4</v>
      </c>
      <c r="G97" s="14"/>
      <c r="H97" s="14"/>
      <c r="I97" s="14"/>
      <c r="J97" s="45"/>
      <c r="K97" s="189">
        <v>6.23</v>
      </c>
      <c r="L97" s="101">
        <f t="shared" si="22"/>
        <v>4</v>
      </c>
      <c r="M97" s="101">
        <v>1</v>
      </c>
      <c r="N97" s="133">
        <f t="shared" si="23"/>
        <v>4</v>
      </c>
      <c r="O97" s="11"/>
      <c r="P97" s="11"/>
      <c r="Q97" s="11">
        <f t="shared" si="19"/>
        <v>0</v>
      </c>
      <c r="R97" s="11">
        <f t="shared" si="20"/>
        <v>0</v>
      </c>
      <c r="S97" s="42">
        <f t="shared" si="21"/>
        <v>0</v>
      </c>
      <c r="T97" s="60"/>
      <c r="U97" s="4"/>
      <c r="V97" s="4"/>
      <c r="W97" s="4"/>
      <c r="X97" s="4"/>
      <c r="Y97" s="4"/>
    </row>
    <row r="98" spans="1:25" s="1" customFormat="1" ht="30.75" customHeight="1" x14ac:dyDescent="0.25">
      <c r="A98" s="19" t="s">
        <v>332</v>
      </c>
      <c r="B98" s="19"/>
      <c r="C98" s="19" t="s">
        <v>91</v>
      </c>
      <c r="D98" s="69" t="s">
        <v>206</v>
      </c>
      <c r="E98" s="3" t="s">
        <v>17</v>
      </c>
      <c r="F98" s="14">
        <v>2</v>
      </c>
      <c r="G98" s="14"/>
      <c r="H98" s="14"/>
      <c r="I98" s="14"/>
      <c r="J98" s="45"/>
      <c r="K98" s="189">
        <v>6.55</v>
      </c>
      <c r="L98" s="101">
        <f t="shared" si="22"/>
        <v>2</v>
      </c>
      <c r="M98" s="101">
        <v>1</v>
      </c>
      <c r="N98" s="133">
        <f t="shared" si="23"/>
        <v>2</v>
      </c>
      <c r="O98" s="11"/>
      <c r="P98" s="11"/>
      <c r="Q98" s="11">
        <f t="shared" si="19"/>
        <v>0</v>
      </c>
      <c r="R98" s="11">
        <f t="shared" si="20"/>
        <v>0</v>
      </c>
      <c r="S98" s="42">
        <f t="shared" si="21"/>
        <v>0</v>
      </c>
      <c r="T98" s="60"/>
      <c r="U98" s="4"/>
      <c r="V98" s="4"/>
      <c r="W98" s="4"/>
      <c r="X98" s="4"/>
      <c r="Y98" s="4"/>
    </row>
    <row r="99" spans="1:25" s="1" customFormat="1" ht="30.75" customHeight="1" x14ac:dyDescent="0.25">
      <c r="A99" s="19" t="s">
        <v>333</v>
      </c>
      <c r="B99" s="19"/>
      <c r="C99" s="19" t="s">
        <v>91</v>
      </c>
      <c r="D99" s="69" t="s">
        <v>207</v>
      </c>
      <c r="E99" s="3" t="s">
        <v>17</v>
      </c>
      <c r="F99" s="14">
        <v>2</v>
      </c>
      <c r="G99" s="14"/>
      <c r="H99" s="14"/>
      <c r="I99" s="14"/>
      <c r="J99" s="45"/>
      <c r="K99" s="189">
        <v>13.01</v>
      </c>
      <c r="L99" s="101">
        <f t="shared" si="22"/>
        <v>2</v>
      </c>
      <c r="M99" s="101">
        <v>1</v>
      </c>
      <c r="N99" s="133">
        <f t="shared" si="23"/>
        <v>2</v>
      </c>
      <c r="O99" s="11"/>
      <c r="P99" s="11"/>
      <c r="Q99" s="11">
        <f t="shared" si="19"/>
        <v>0</v>
      </c>
      <c r="R99" s="11">
        <f t="shared" si="20"/>
        <v>0</v>
      </c>
      <c r="S99" s="42">
        <f t="shared" si="21"/>
        <v>0</v>
      </c>
      <c r="T99" s="60"/>
      <c r="U99" s="4"/>
      <c r="V99" s="4"/>
      <c r="W99" s="4"/>
      <c r="X99" s="4"/>
      <c r="Y99" s="4"/>
    </row>
    <row r="100" spans="1:25" s="1" customFormat="1" ht="30.75" customHeight="1" x14ac:dyDescent="0.25">
      <c r="A100" s="19" t="s">
        <v>334</v>
      </c>
      <c r="B100" s="19"/>
      <c r="C100" s="19" t="s">
        <v>91</v>
      </c>
      <c r="D100" s="69" t="s">
        <v>208</v>
      </c>
      <c r="E100" s="3" t="s">
        <v>17</v>
      </c>
      <c r="F100" s="14">
        <v>1</v>
      </c>
      <c r="G100" s="14"/>
      <c r="H100" s="14"/>
      <c r="I100" s="14"/>
      <c r="J100" s="45"/>
      <c r="K100" s="189">
        <v>1.01</v>
      </c>
      <c r="L100" s="101">
        <f t="shared" si="22"/>
        <v>1</v>
      </c>
      <c r="M100" s="101">
        <v>1</v>
      </c>
      <c r="N100" s="133">
        <f t="shared" si="23"/>
        <v>1</v>
      </c>
      <c r="O100" s="11"/>
      <c r="P100" s="11"/>
      <c r="Q100" s="11">
        <f t="shared" si="19"/>
        <v>0</v>
      </c>
      <c r="R100" s="11">
        <f t="shared" si="20"/>
        <v>0</v>
      </c>
      <c r="S100" s="42">
        <f t="shared" si="21"/>
        <v>0</v>
      </c>
      <c r="T100" s="60"/>
      <c r="U100" s="4"/>
      <c r="V100" s="4"/>
      <c r="W100" s="4"/>
      <c r="X100" s="4"/>
      <c r="Y100" s="4"/>
    </row>
    <row r="101" spans="1:25" s="1" customFormat="1" ht="30.75" customHeight="1" x14ac:dyDescent="0.25">
      <c r="A101" s="19" t="s">
        <v>335</v>
      </c>
      <c r="B101" s="19"/>
      <c r="C101" s="19" t="s">
        <v>91</v>
      </c>
      <c r="D101" s="69" t="s">
        <v>209</v>
      </c>
      <c r="E101" s="3" t="s">
        <v>17</v>
      </c>
      <c r="F101" s="14">
        <v>1</v>
      </c>
      <c r="G101" s="14"/>
      <c r="H101" s="14"/>
      <c r="I101" s="14"/>
      <c r="J101" s="45"/>
      <c r="K101" s="189">
        <v>1.84</v>
      </c>
      <c r="L101" s="101">
        <f t="shared" si="22"/>
        <v>1</v>
      </c>
      <c r="M101" s="101">
        <v>1</v>
      </c>
      <c r="N101" s="133">
        <f t="shared" si="23"/>
        <v>1</v>
      </c>
      <c r="O101" s="11"/>
      <c r="P101" s="11"/>
      <c r="Q101" s="11">
        <f t="shared" si="19"/>
        <v>0</v>
      </c>
      <c r="R101" s="11">
        <f t="shared" si="20"/>
        <v>0</v>
      </c>
      <c r="S101" s="42">
        <f t="shared" si="21"/>
        <v>0</v>
      </c>
      <c r="T101" s="60"/>
      <c r="U101" s="4"/>
      <c r="V101" s="4"/>
      <c r="W101" s="4"/>
      <c r="X101" s="4"/>
      <c r="Y101" s="4"/>
    </row>
    <row r="102" spans="1:25" s="1" customFormat="1" ht="30.75" customHeight="1" x14ac:dyDescent="0.25">
      <c r="A102" s="19" t="s">
        <v>336</v>
      </c>
      <c r="B102" s="19"/>
      <c r="C102" s="19" t="s">
        <v>91</v>
      </c>
      <c r="D102" s="69" t="s">
        <v>210</v>
      </c>
      <c r="E102" s="3" t="s">
        <v>17</v>
      </c>
      <c r="F102" s="14">
        <v>1</v>
      </c>
      <c r="G102" s="14"/>
      <c r="H102" s="14"/>
      <c r="I102" s="14"/>
      <c r="J102" s="45"/>
      <c r="K102" s="189">
        <v>0.2</v>
      </c>
      <c r="L102" s="101">
        <f t="shared" si="22"/>
        <v>1</v>
      </c>
      <c r="M102" s="101">
        <v>1</v>
      </c>
      <c r="N102" s="133">
        <f t="shared" si="23"/>
        <v>1</v>
      </c>
      <c r="O102" s="11"/>
      <c r="P102" s="11"/>
      <c r="Q102" s="11">
        <f t="shared" si="19"/>
        <v>0</v>
      </c>
      <c r="R102" s="11">
        <f t="shared" si="20"/>
        <v>0</v>
      </c>
      <c r="S102" s="42">
        <f t="shared" si="21"/>
        <v>0</v>
      </c>
      <c r="T102" s="60"/>
      <c r="U102" s="4"/>
      <c r="V102" s="4"/>
      <c r="W102" s="4"/>
      <c r="X102" s="4"/>
      <c r="Y102" s="4"/>
    </row>
    <row r="103" spans="1:25" s="1" customFormat="1" ht="30.75" customHeight="1" x14ac:dyDescent="0.25">
      <c r="A103" s="19" t="s">
        <v>337</v>
      </c>
      <c r="B103" s="19"/>
      <c r="C103" s="19" t="s">
        <v>91</v>
      </c>
      <c r="D103" s="69" t="s">
        <v>211</v>
      </c>
      <c r="E103" s="3" t="s">
        <v>17</v>
      </c>
      <c r="F103" s="14">
        <v>14</v>
      </c>
      <c r="G103" s="14"/>
      <c r="H103" s="14"/>
      <c r="I103" s="14"/>
      <c r="J103" s="45"/>
      <c r="K103" s="189">
        <v>5.8</v>
      </c>
      <c r="L103" s="101">
        <f t="shared" si="22"/>
        <v>14</v>
      </c>
      <c r="M103" s="101">
        <v>1</v>
      </c>
      <c r="N103" s="133">
        <f t="shared" si="23"/>
        <v>14</v>
      </c>
      <c r="O103" s="11"/>
      <c r="P103" s="11"/>
      <c r="Q103" s="11">
        <f t="shared" si="19"/>
        <v>0</v>
      </c>
      <c r="R103" s="11">
        <f t="shared" si="20"/>
        <v>0</v>
      </c>
      <c r="S103" s="42">
        <f t="shared" si="21"/>
        <v>0</v>
      </c>
      <c r="T103" s="60"/>
      <c r="U103" s="4"/>
      <c r="V103" s="4"/>
      <c r="W103" s="4"/>
      <c r="X103" s="4"/>
      <c r="Y103" s="4"/>
    </row>
    <row r="104" spans="1:25" s="1" customFormat="1" ht="30.75" customHeight="1" x14ac:dyDescent="0.25">
      <c r="A104" s="19" t="s">
        <v>338</v>
      </c>
      <c r="B104" s="19"/>
      <c r="C104" s="19" t="s">
        <v>91</v>
      </c>
      <c r="D104" s="69" t="s">
        <v>212</v>
      </c>
      <c r="E104" s="3" t="s">
        <v>17</v>
      </c>
      <c r="F104" s="14">
        <v>1</v>
      </c>
      <c r="G104" s="14"/>
      <c r="H104" s="14"/>
      <c r="I104" s="14"/>
      <c r="J104" s="45"/>
      <c r="K104" s="189">
        <v>0.56999999999999995</v>
      </c>
      <c r="L104" s="101">
        <f t="shared" si="22"/>
        <v>1</v>
      </c>
      <c r="M104" s="101">
        <v>1</v>
      </c>
      <c r="N104" s="133">
        <f t="shared" si="23"/>
        <v>1</v>
      </c>
      <c r="O104" s="11"/>
      <c r="P104" s="11"/>
      <c r="Q104" s="11">
        <f t="shared" si="19"/>
        <v>0</v>
      </c>
      <c r="R104" s="11">
        <f t="shared" si="20"/>
        <v>0</v>
      </c>
      <c r="S104" s="42">
        <f>ROUND(Q104+R104,2)</f>
        <v>0</v>
      </c>
      <c r="T104" s="60"/>
      <c r="U104" s="4"/>
      <c r="V104" s="4"/>
      <c r="W104" s="4"/>
      <c r="X104" s="4"/>
      <c r="Y104" s="4"/>
    </row>
    <row r="105" spans="1:25" s="1" customFormat="1" ht="30.75" customHeight="1" x14ac:dyDescent="0.25">
      <c r="A105" s="19" t="s">
        <v>339</v>
      </c>
      <c r="B105" s="19"/>
      <c r="C105" s="19" t="s">
        <v>91</v>
      </c>
      <c r="D105" s="69" t="s">
        <v>213</v>
      </c>
      <c r="E105" s="3" t="s">
        <v>17</v>
      </c>
      <c r="F105" s="14">
        <v>1</v>
      </c>
      <c r="G105" s="14"/>
      <c r="H105" s="14"/>
      <c r="I105" s="14"/>
      <c r="J105" s="45"/>
      <c r="K105" s="189">
        <v>2.48</v>
      </c>
      <c r="L105" s="101">
        <f t="shared" si="22"/>
        <v>1</v>
      </c>
      <c r="M105" s="101">
        <v>1</v>
      </c>
      <c r="N105" s="133">
        <f t="shared" si="23"/>
        <v>1</v>
      </c>
      <c r="O105" s="11"/>
      <c r="P105" s="11"/>
      <c r="Q105" s="11">
        <f t="shared" si="19"/>
        <v>0</v>
      </c>
      <c r="R105" s="11">
        <f t="shared" si="20"/>
        <v>0</v>
      </c>
      <c r="S105" s="42">
        <f t="shared" si="21"/>
        <v>0</v>
      </c>
      <c r="T105" s="60"/>
      <c r="U105" s="4"/>
      <c r="V105" s="4"/>
      <c r="W105" s="4"/>
      <c r="X105" s="4"/>
      <c r="Y105" s="4"/>
    </row>
    <row r="106" spans="1:25" s="1" customFormat="1" ht="30.75" customHeight="1" x14ac:dyDescent="0.25">
      <c r="A106" s="19" t="s">
        <v>340</v>
      </c>
      <c r="B106" s="19"/>
      <c r="C106" s="19" t="s">
        <v>91</v>
      </c>
      <c r="D106" s="69" t="s">
        <v>214</v>
      </c>
      <c r="E106" s="3" t="s">
        <v>17</v>
      </c>
      <c r="F106" s="14">
        <v>2</v>
      </c>
      <c r="G106" s="14"/>
      <c r="H106" s="14"/>
      <c r="I106" s="14"/>
      <c r="J106" s="45"/>
      <c r="K106" s="189">
        <v>9.3800000000000008</v>
      </c>
      <c r="L106" s="101">
        <f t="shared" si="22"/>
        <v>2</v>
      </c>
      <c r="M106" s="101">
        <v>1</v>
      </c>
      <c r="N106" s="133">
        <f t="shared" si="23"/>
        <v>2</v>
      </c>
      <c r="O106" s="11"/>
      <c r="P106" s="11"/>
      <c r="Q106" s="11">
        <f t="shared" si="19"/>
        <v>0</v>
      </c>
      <c r="R106" s="11">
        <f>ROUND(N106*P106,2)</f>
        <v>0</v>
      </c>
      <c r="S106" s="42">
        <f t="shared" si="21"/>
        <v>0</v>
      </c>
      <c r="T106" s="60"/>
      <c r="U106" s="4"/>
      <c r="V106" s="4"/>
      <c r="W106" s="4"/>
      <c r="X106" s="4"/>
      <c r="Y106" s="4"/>
    </row>
    <row r="107" spans="1:25" s="1" customFormat="1" ht="30.75" customHeight="1" x14ac:dyDescent="0.25">
      <c r="A107" s="19" t="s">
        <v>341</v>
      </c>
      <c r="B107" s="19"/>
      <c r="C107" s="19" t="s">
        <v>91</v>
      </c>
      <c r="D107" s="69" t="s">
        <v>215</v>
      </c>
      <c r="E107" s="3" t="s">
        <v>17</v>
      </c>
      <c r="F107" s="14">
        <v>3</v>
      </c>
      <c r="G107" s="14"/>
      <c r="H107" s="14"/>
      <c r="I107" s="14"/>
      <c r="J107" s="45"/>
      <c r="K107" s="189">
        <v>8.44</v>
      </c>
      <c r="L107" s="101">
        <f t="shared" ref="L107:L141" si="24">F107</f>
        <v>3</v>
      </c>
      <c r="M107" s="101">
        <v>1</v>
      </c>
      <c r="N107" s="133">
        <f t="shared" ref="N107:N138" si="25">ROUND(M107*L107,2)</f>
        <v>3</v>
      </c>
      <c r="O107" s="11"/>
      <c r="P107" s="11"/>
      <c r="Q107" s="11">
        <f t="shared" si="19"/>
        <v>0</v>
      </c>
      <c r="R107" s="11">
        <f t="shared" si="20"/>
        <v>0</v>
      </c>
      <c r="S107" s="42">
        <f t="shared" si="21"/>
        <v>0</v>
      </c>
      <c r="T107" s="60"/>
      <c r="U107" s="4"/>
      <c r="V107" s="4"/>
      <c r="W107" s="4"/>
      <c r="X107" s="4"/>
      <c r="Y107" s="4"/>
    </row>
    <row r="108" spans="1:25" s="1" customFormat="1" ht="30.75" customHeight="1" x14ac:dyDescent="0.25">
      <c r="A108" s="19" t="s">
        <v>342</v>
      </c>
      <c r="B108" s="19"/>
      <c r="C108" s="19" t="s">
        <v>91</v>
      </c>
      <c r="D108" s="69" t="s">
        <v>216</v>
      </c>
      <c r="E108" s="3" t="s">
        <v>17</v>
      </c>
      <c r="F108" s="14">
        <v>1</v>
      </c>
      <c r="G108" s="14"/>
      <c r="H108" s="14"/>
      <c r="I108" s="14"/>
      <c r="J108" s="45"/>
      <c r="K108" s="189">
        <v>3.6</v>
      </c>
      <c r="L108" s="101">
        <f t="shared" si="24"/>
        <v>1</v>
      </c>
      <c r="M108" s="101">
        <v>1</v>
      </c>
      <c r="N108" s="133">
        <f t="shared" si="25"/>
        <v>1</v>
      </c>
      <c r="O108" s="11"/>
      <c r="P108" s="11"/>
      <c r="Q108" s="11">
        <f t="shared" si="19"/>
        <v>0</v>
      </c>
      <c r="R108" s="11">
        <f t="shared" si="20"/>
        <v>0</v>
      </c>
      <c r="S108" s="42">
        <f t="shared" si="21"/>
        <v>0</v>
      </c>
      <c r="T108" s="60"/>
      <c r="U108" s="4"/>
      <c r="V108" s="4"/>
      <c r="W108" s="4"/>
      <c r="X108" s="4"/>
      <c r="Y108" s="4"/>
    </row>
    <row r="109" spans="1:25" s="1" customFormat="1" ht="30.75" customHeight="1" x14ac:dyDescent="0.25">
      <c r="A109" s="19" t="s">
        <v>343</v>
      </c>
      <c r="B109" s="19"/>
      <c r="C109" s="19" t="s">
        <v>91</v>
      </c>
      <c r="D109" s="69" t="s">
        <v>217</v>
      </c>
      <c r="E109" s="3" t="s">
        <v>17</v>
      </c>
      <c r="F109" s="14">
        <v>1</v>
      </c>
      <c r="G109" s="14"/>
      <c r="H109" s="14"/>
      <c r="I109" s="14"/>
      <c r="J109" s="45"/>
      <c r="K109" s="189">
        <v>4.38</v>
      </c>
      <c r="L109" s="101">
        <f t="shared" si="24"/>
        <v>1</v>
      </c>
      <c r="M109" s="101">
        <v>1</v>
      </c>
      <c r="N109" s="133">
        <f t="shared" si="25"/>
        <v>1</v>
      </c>
      <c r="O109" s="11"/>
      <c r="P109" s="11"/>
      <c r="Q109" s="11">
        <f t="shared" si="19"/>
        <v>0</v>
      </c>
      <c r="R109" s="11">
        <f t="shared" si="20"/>
        <v>0</v>
      </c>
      <c r="S109" s="42">
        <f t="shared" si="21"/>
        <v>0</v>
      </c>
      <c r="T109" s="60"/>
      <c r="U109" s="4"/>
      <c r="V109" s="4"/>
      <c r="W109" s="4"/>
      <c r="X109" s="4"/>
      <c r="Y109" s="4"/>
    </row>
    <row r="110" spans="1:25" s="1" customFormat="1" ht="30.75" customHeight="1" x14ac:dyDescent="0.25">
      <c r="A110" s="19" t="s">
        <v>344</v>
      </c>
      <c r="B110" s="19"/>
      <c r="C110" s="19" t="s">
        <v>91</v>
      </c>
      <c r="D110" s="69" t="s">
        <v>218</v>
      </c>
      <c r="E110" s="3" t="s">
        <v>17</v>
      </c>
      <c r="F110" s="14">
        <v>2</v>
      </c>
      <c r="G110" s="14"/>
      <c r="H110" s="14"/>
      <c r="I110" s="14"/>
      <c r="J110" s="45"/>
      <c r="K110" s="189">
        <v>8.6</v>
      </c>
      <c r="L110" s="101">
        <f t="shared" si="24"/>
        <v>2</v>
      </c>
      <c r="M110" s="101">
        <v>1</v>
      </c>
      <c r="N110" s="133">
        <f t="shared" si="25"/>
        <v>2</v>
      </c>
      <c r="O110" s="11"/>
      <c r="P110" s="11"/>
      <c r="Q110" s="11">
        <f t="shared" si="19"/>
        <v>0</v>
      </c>
      <c r="R110" s="11">
        <f t="shared" si="20"/>
        <v>0</v>
      </c>
      <c r="S110" s="42">
        <f t="shared" si="21"/>
        <v>0</v>
      </c>
      <c r="T110" s="60"/>
      <c r="U110" s="4"/>
      <c r="V110" s="4"/>
      <c r="W110" s="4"/>
      <c r="X110" s="4"/>
      <c r="Y110" s="4"/>
    </row>
    <row r="111" spans="1:25" s="1" customFormat="1" ht="30.75" customHeight="1" x14ac:dyDescent="0.25">
      <c r="A111" s="19" t="s">
        <v>345</v>
      </c>
      <c r="B111" s="19"/>
      <c r="C111" s="19" t="s">
        <v>91</v>
      </c>
      <c r="D111" s="69" t="s">
        <v>219</v>
      </c>
      <c r="E111" s="3" t="s">
        <v>17</v>
      </c>
      <c r="F111" s="14">
        <v>1</v>
      </c>
      <c r="G111" s="14"/>
      <c r="H111" s="14"/>
      <c r="I111" s="14"/>
      <c r="J111" s="45"/>
      <c r="K111" s="189">
        <v>5.16</v>
      </c>
      <c r="L111" s="101">
        <f t="shared" si="24"/>
        <v>1</v>
      </c>
      <c r="M111" s="101">
        <v>1</v>
      </c>
      <c r="N111" s="133">
        <f t="shared" si="25"/>
        <v>1</v>
      </c>
      <c r="O111" s="11"/>
      <c r="P111" s="11"/>
      <c r="Q111" s="11">
        <f t="shared" si="19"/>
        <v>0</v>
      </c>
      <c r="R111" s="11">
        <f t="shared" si="20"/>
        <v>0</v>
      </c>
      <c r="S111" s="42">
        <f t="shared" si="21"/>
        <v>0</v>
      </c>
      <c r="T111" s="60"/>
      <c r="U111" s="4"/>
      <c r="V111" s="4"/>
      <c r="W111" s="4"/>
      <c r="X111" s="4"/>
      <c r="Y111" s="4"/>
    </row>
    <row r="112" spans="1:25" s="1" customFormat="1" ht="30.75" customHeight="1" x14ac:dyDescent="0.25">
      <c r="A112" s="19" t="s">
        <v>346</v>
      </c>
      <c r="B112" s="19"/>
      <c r="C112" s="19" t="s">
        <v>91</v>
      </c>
      <c r="D112" s="69" t="s">
        <v>220</v>
      </c>
      <c r="E112" s="3" t="s">
        <v>17</v>
      </c>
      <c r="F112" s="14">
        <v>2</v>
      </c>
      <c r="G112" s="14"/>
      <c r="H112" s="14"/>
      <c r="I112" s="14"/>
      <c r="J112" s="45"/>
      <c r="K112" s="189">
        <v>12.21</v>
      </c>
      <c r="L112" s="101">
        <f t="shared" si="24"/>
        <v>2</v>
      </c>
      <c r="M112" s="101">
        <v>1</v>
      </c>
      <c r="N112" s="133">
        <f t="shared" si="25"/>
        <v>2</v>
      </c>
      <c r="O112" s="11"/>
      <c r="P112" s="11"/>
      <c r="Q112" s="11">
        <f t="shared" si="19"/>
        <v>0</v>
      </c>
      <c r="R112" s="11">
        <f t="shared" si="20"/>
        <v>0</v>
      </c>
      <c r="S112" s="42">
        <f t="shared" si="21"/>
        <v>0</v>
      </c>
      <c r="T112" s="60"/>
      <c r="U112" s="4"/>
      <c r="V112" s="4"/>
      <c r="W112" s="4"/>
      <c r="X112" s="4"/>
      <c r="Y112" s="4"/>
    </row>
    <row r="113" spans="1:25" s="1" customFormat="1" ht="30.75" customHeight="1" x14ac:dyDescent="0.25">
      <c r="A113" s="19" t="s">
        <v>347</v>
      </c>
      <c r="B113" s="19"/>
      <c r="C113" s="19" t="s">
        <v>91</v>
      </c>
      <c r="D113" s="69" t="s">
        <v>221</v>
      </c>
      <c r="E113" s="3" t="s">
        <v>17</v>
      </c>
      <c r="F113" s="14">
        <v>2</v>
      </c>
      <c r="G113" s="14"/>
      <c r="H113" s="14"/>
      <c r="I113" s="14"/>
      <c r="J113" s="45"/>
      <c r="K113" s="189">
        <v>16.440000000000001</v>
      </c>
      <c r="L113" s="101">
        <f t="shared" si="24"/>
        <v>2</v>
      </c>
      <c r="M113" s="101">
        <v>1</v>
      </c>
      <c r="N113" s="133">
        <f t="shared" si="25"/>
        <v>2</v>
      </c>
      <c r="O113" s="11"/>
      <c r="P113" s="11"/>
      <c r="Q113" s="11">
        <f t="shared" si="19"/>
        <v>0</v>
      </c>
      <c r="R113" s="11">
        <f t="shared" si="20"/>
        <v>0</v>
      </c>
      <c r="S113" s="42">
        <f t="shared" si="21"/>
        <v>0</v>
      </c>
      <c r="T113" s="60"/>
      <c r="U113" s="4"/>
      <c r="V113" s="4"/>
      <c r="W113" s="4"/>
      <c r="X113" s="4"/>
      <c r="Y113" s="4"/>
    </row>
    <row r="114" spans="1:25" s="1" customFormat="1" ht="30.75" customHeight="1" x14ac:dyDescent="0.25">
      <c r="A114" s="19" t="s">
        <v>348</v>
      </c>
      <c r="B114" s="19"/>
      <c r="C114" s="19" t="s">
        <v>91</v>
      </c>
      <c r="D114" s="69" t="s">
        <v>222</v>
      </c>
      <c r="E114" s="3" t="s">
        <v>17</v>
      </c>
      <c r="F114" s="14">
        <v>2</v>
      </c>
      <c r="G114" s="14"/>
      <c r="H114" s="14"/>
      <c r="I114" s="14"/>
      <c r="J114" s="45"/>
      <c r="K114" s="189">
        <v>16.91</v>
      </c>
      <c r="L114" s="101">
        <f t="shared" si="24"/>
        <v>2</v>
      </c>
      <c r="M114" s="101">
        <v>1</v>
      </c>
      <c r="N114" s="133">
        <f t="shared" si="25"/>
        <v>2</v>
      </c>
      <c r="O114" s="11"/>
      <c r="P114" s="11"/>
      <c r="Q114" s="11">
        <f t="shared" si="19"/>
        <v>0</v>
      </c>
      <c r="R114" s="11">
        <f t="shared" si="20"/>
        <v>0</v>
      </c>
      <c r="S114" s="42">
        <f t="shared" si="21"/>
        <v>0</v>
      </c>
      <c r="T114" s="60"/>
      <c r="U114" s="4"/>
      <c r="V114" s="4"/>
      <c r="W114" s="4"/>
      <c r="X114" s="4"/>
      <c r="Y114" s="4"/>
    </row>
    <row r="115" spans="1:25" s="1" customFormat="1" ht="30.75" customHeight="1" x14ac:dyDescent="0.25">
      <c r="A115" s="19" t="s">
        <v>349</v>
      </c>
      <c r="B115" s="19"/>
      <c r="C115" s="19" t="s">
        <v>91</v>
      </c>
      <c r="D115" s="69" t="s">
        <v>223</v>
      </c>
      <c r="E115" s="3" t="s">
        <v>17</v>
      </c>
      <c r="F115" s="14">
        <v>1</v>
      </c>
      <c r="G115" s="246"/>
      <c r="H115" s="246"/>
      <c r="I115" s="246"/>
      <c r="J115" s="45"/>
      <c r="K115" s="188">
        <v>1.38</v>
      </c>
      <c r="L115" s="101">
        <f t="shared" si="24"/>
        <v>1</v>
      </c>
      <c r="M115" s="101">
        <v>1</v>
      </c>
      <c r="N115" s="133">
        <f t="shared" si="25"/>
        <v>1</v>
      </c>
      <c r="O115" s="11"/>
      <c r="P115" s="11"/>
      <c r="Q115" s="11">
        <f t="shared" si="19"/>
        <v>0</v>
      </c>
      <c r="R115" s="11">
        <f t="shared" si="20"/>
        <v>0</v>
      </c>
      <c r="S115" s="42">
        <f t="shared" si="21"/>
        <v>0</v>
      </c>
      <c r="T115" s="60"/>
      <c r="U115" s="4"/>
      <c r="V115" s="4"/>
      <c r="W115" s="4"/>
      <c r="X115" s="4"/>
      <c r="Y115" s="4"/>
    </row>
    <row r="116" spans="1:25" s="1" customFormat="1" ht="30.75" customHeight="1" x14ac:dyDescent="0.25">
      <c r="A116" s="19" t="s">
        <v>350</v>
      </c>
      <c r="B116" s="19"/>
      <c r="C116" s="19" t="s">
        <v>91</v>
      </c>
      <c r="D116" s="69" t="s">
        <v>224</v>
      </c>
      <c r="E116" s="3" t="s">
        <v>17</v>
      </c>
      <c r="F116" s="14">
        <v>1</v>
      </c>
      <c r="G116" s="14"/>
      <c r="H116" s="14"/>
      <c r="I116" s="14"/>
      <c r="J116" s="45"/>
      <c r="K116" s="188">
        <v>1.21</v>
      </c>
      <c r="L116" s="101">
        <f t="shared" si="24"/>
        <v>1</v>
      </c>
      <c r="M116" s="101">
        <v>1</v>
      </c>
      <c r="N116" s="133">
        <f t="shared" si="25"/>
        <v>1</v>
      </c>
      <c r="O116" s="11"/>
      <c r="P116" s="11"/>
      <c r="Q116" s="11">
        <f t="shared" si="19"/>
        <v>0</v>
      </c>
      <c r="R116" s="11">
        <f t="shared" si="20"/>
        <v>0</v>
      </c>
      <c r="S116" s="42">
        <f t="shared" si="21"/>
        <v>0</v>
      </c>
      <c r="T116" s="60"/>
      <c r="U116" s="4"/>
      <c r="V116" s="4"/>
      <c r="W116" s="4"/>
      <c r="X116" s="4"/>
      <c r="Y116" s="4"/>
    </row>
    <row r="117" spans="1:25" s="1" customFormat="1" ht="30.75" customHeight="1" x14ac:dyDescent="0.25">
      <c r="A117" s="19" t="s">
        <v>351</v>
      </c>
      <c r="B117" s="19"/>
      <c r="C117" s="19" t="s">
        <v>91</v>
      </c>
      <c r="D117" s="69" t="s">
        <v>225</v>
      </c>
      <c r="E117" s="3" t="s">
        <v>17</v>
      </c>
      <c r="F117" s="14">
        <v>1</v>
      </c>
      <c r="G117" s="14"/>
      <c r="H117" s="14"/>
      <c r="I117" s="14"/>
      <c r="J117" s="45"/>
      <c r="K117" s="193">
        <v>0.38</v>
      </c>
      <c r="L117" s="101">
        <f t="shared" si="24"/>
        <v>1</v>
      </c>
      <c r="M117" s="101">
        <v>1</v>
      </c>
      <c r="N117" s="133">
        <f t="shared" si="25"/>
        <v>1</v>
      </c>
      <c r="O117" s="11"/>
      <c r="P117" s="11"/>
      <c r="Q117" s="11">
        <f t="shared" si="19"/>
        <v>0</v>
      </c>
      <c r="R117" s="11">
        <f t="shared" si="20"/>
        <v>0</v>
      </c>
      <c r="S117" s="42">
        <f t="shared" si="21"/>
        <v>0</v>
      </c>
      <c r="T117" s="60"/>
      <c r="U117" s="4"/>
      <c r="V117" s="4"/>
      <c r="W117" s="4"/>
      <c r="X117" s="4"/>
      <c r="Y117" s="4"/>
    </row>
    <row r="118" spans="1:25" s="1" customFormat="1" ht="30.75" customHeight="1" x14ac:dyDescent="0.25">
      <c r="A118" s="19" t="s">
        <v>352</v>
      </c>
      <c r="B118" s="19"/>
      <c r="C118" s="19" t="s">
        <v>91</v>
      </c>
      <c r="D118" s="69" t="s">
        <v>226</v>
      </c>
      <c r="E118" s="3" t="s">
        <v>17</v>
      </c>
      <c r="F118" s="14">
        <v>1</v>
      </c>
      <c r="G118" s="14"/>
      <c r="H118" s="14"/>
      <c r="I118" s="14"/>
      <c r="J118" s="45"/>
      <c r="K118" s="193">
        <v>0.49</v>
      </c>
      <c r="L118" s="101">
        <f t="shared" si="24"/>
        <v>1</v>
      </c>
      <c r="M118" s="101">
        <v>1</v>
      </c>
      <c r="N118" s="133">
        <f t="shared" si="25"/>
        <v>1</v>
      </c>
      <c r="O118" s="11"/>
      <c r="P118" s="11"/>
      <c r="Q118" s="11">
        <f t="shared" si="19"/>
        <v>0</v>
      </c>
      <c r="R118" s="11">
        <f t="shared" si="20"/>
        <v>0</v>
      </c>
      <c r="S118" s="42">
        <f t="shared" si="21"/>
        <v>0</v>
      </c>
      <c r="T118" s="60"/>
      <c r="U118" s="4"/>
      <c r="V118" s="4"/>
      <c r="W118" s="4"/>
      <c r="X118" s="4"/>
      <c r="Y118" s="4"/>
    </row>
    <row r="119" spans="1:25" s="1" customFormat="1" ht="30.75" customHeight="1" x14ac:dyDescent="0.25">
      <c r="A119" s="19" t="s">
        <v>353</v>
      </c>
      <c r="B119" s="19"/>
      <c r="C119" s="19" t="s">
        <v>91</v>
      </c>
      <c r="D119" s="69" t="s">
        <v>227</v>
      </c>
      <c r="E119" s="3" t="s">
        <v>17</v>
      </c>
      <c r="F119" s="14">
        <v>2</v>
      </c>
      <c r="G119" s="14"/>
      <c r="H119" s="14"/>
      <c r="I119" s="14"/>
      <c r="J119" s="45"/>
      <c r="K119" s="193">
        <v>1.06</v>
      </c>
      <c r="L119" s="101">
        <f t="shared" si="24"/>
        <v>2</v>
      </c>
      <c r="M119" s="101">
        <v>1</v>
      </c>
      <c r="N119" s="133">
        <f t="shared" si="25"/>
        <v>2</v>
      </c>
      <c r="O119" s="11"/>
      <c r="P119" s="11"/>
      <c r="Q119" s="11">
        <f t="shared" si="19"/>
        <v>0</v>
      </c>
      <c r="R119" s="11">
        <f t="shared" si="20"/>
        <v>0</v>
      </c>
      <c r="S119" s="42">
        <f t="shared" si="21"/>
        <v>0</v>
      </c>
      <c r="T119" s="60"/>
      <c r="U119" s="4"/>
      <c r="V119" s="4"/>
      <c r="W119" s="4"/>
      <c r="X119" s="4"/>
      <c r="Y119" s="4"/>
    </row>
    <row r="120" spans="1:25" s="1" customFormat="1" ht="30.75" customHeight="1" x14ac:dyDescent="0.25">
      <c r="A120" s="19" t="s">
        <v>354</v>
      </c>
      <c r="B120" s="19"/>
      <c r="C120" s="19" t="s">
        <v>91</v>
      </c>
      <c r="D120" s="69" t="s">
        <v>228</v>
      </c>
      <c r="E120" s="3" t="s">
        <v>17</v>
      </c>
      <c r="F120" s="14">
        <v>1</v>
      </c>
      <c r="G120" s="14"/>
      <c r="H120" s="14"/>
      <c r="I120" s="14"/>
      <c r="J120" s="45"/>
      <c r="K120" s="193">
        <v>0.53</v>
      </c>
      <c r="L120" s="101">
        <f t="shared" si="24"/>
        <v>1</v>
      </c>
      <c r="M120" s="101">
        <v>1</v>
      </c>
      <c r="N120" s="133">
        <f t="shared" si="25"/>
        <v>1</v>
      </c>
      <c r="O120" s="11"/>
      <c r="P120" s="11"/>
      <c r="Q120" s="11">
        <f t="shared" si="19"/>
        <v>0</v>
      </c>
      <c r="R120" s="11">
        <f t="shared" si="20"/>
        <v>0</v>
      </c>
      <c r="S120" s="42">
        <f t="shared" si="21"/>
        <v>0</v>
      </c>
      <c r="T120" s="60"/>
      <c r="U120" s="4"/>
      <c r="V120" s="4"/>
      <c r="W120" s="4"/>
      <c r="X120" s="4"/>
      <c r="Y120" s="4"/>
    </row>
    <row r="121" spans="1:25" s="1" customFormat="1" ht="30.75" customHeight="1" x14ac:dyDescent="0.25">
      <c r="A121" s="19" t="s">
        <v>355</v>
      </c>
      <c r="B121" s="19"/>
      <c r="C121" s="19" t="s">
        <v>91</v>
      </c>
      <c r="D121" s="69" t="s">
        <v>229</v>
      </c>
      <c r="E121" s="3" t="s">
        <v>17</v>
      </c>
      <c r="F121" s="14">
        <v>1</v>
      </c>
      <c r="G121" s="14"/>
      <c r="H121" s="14"/>
      <c r="I121" s="14"/>
      <c r="J121" s="45"/>
      <c r="K121" s="193">
        <v>0.65</v>
      </c>
      <c r="L121" s="101">
        <f t="shared" si="24"/>
        <v>1</v>
      </c>
      <c r="M121" s="101">
        <v>1</v>
      </c>
      <c r="N121" s="133">
        <f t="shared" si="25"/>
        <v>1</v>
      </c>
      <c r="O121" s="11"/>
      <c r="P121" s="11"/>
      <c r="Q121" s="11">
        <f t="shared" si="19"/>
        <v>0</v>
      </c>
      <c r="R121" s="11">
        <f t="shared" si="20"/>
        <v>0</v>
      </c>
      <c r="S121" s="42">
        <f t="shared" si="21"/>
        <v>0</v>
      </c>
      <c r="T121" s="60"/>
      <c r="U121" s="4"/>
      <c r="V121" s="4"/>
      <c r="W121" s="4"/>
      <c r="X121" s="4"/>
      <c r="Y121" s="4"/>
    </row>
    <row r="122" spans="1:25" s="1" customFormat="1" ht="30.75" customHeight="1" x14ac:dyDescent="0.25">
      <c r="A122" s="19" t="s">
        <v>356</v>
      </c>
      <c r="B122" s="19"/>
      <c r="C122" s="19" t="s">
        <v>91</v>
      </c>
      <c r="D122" s="69" t="s">
        <v>230</v>
      </c>
      <c r="E122" s="3" t="s">
        <v>17</v>
      </c>
      <c r="F122" s="14">
        <v>1</v>
      </c>
      <c r="G122" s="14"/>
      <c r="H122" s="14"/>
      <c r="I122" s="14"/>
      <c r="J122" s="45"/>
      <c r="K122" s="193">
        <v>0.68</v>
      </c>
      <c r="L122" s="101">
        <f t="shared" si="24"/>
        <v>1</v>
      </c>
      <c r="M122" s="101">
        <v>1</v>
      </c>
      <c r="N122" s="133">
        <f t="shared" si="25"/>
        <v>1</v>
      </c>
      <c r="O122" s="11"/>
      <c r="P122" s="11"/>
      <c r="Q122" s="11">
        <f t="shared" si="19"/>
        <v>0</v>
      </c>
      <c r="R122" s="11">
        <f t="shared" si="20"/>
        <v>0</v>
      </c>
      <c r="S122" s="42">
        <f t="shared" si="21"/>
        <v>0</v>
      </c>
      <c r="T122" s="60"/>
      <c r="U122" s="4"/>
      <c r="V122" s="4"/>
      <c r="W122" s="4"/>
      <c r="X122" s="4"/>
      <c r="Y122" s="4"/>
    </row>
    <row r="123" spans="1:25" s="1" customFormat="1" ht="30.75" customHeight="1" x14ac:dyDescent="0.25">
      <c r="A123" s="19" t="s">
        <v>357</v>
      </c>
      <c r="B123" s="19"/>
      <c r="C123" s="19" t="s">
        <v>91</v>
      </c>
      <c r="D123" s="69" t="s">
        <v>231</v>
      </c>
      <c r="E123" s="3" t="s">
        <v>17</v>
      </c>
      <c r="F123" s="14">
        <v>1</v>
      </c>
      <c r="G123" s="14"/>
      <c r="H123" s="14"/>
      <c r="I123" s="14"/>
      <c r="J123" s="45"/>
      <c r="K123" s="193">
        <v>0.68</v>
      </c>
      <c r="L123" s="101">
        <f t="shared" si="24"/>
        <v>1</v>
      </c>
      <c r="M123" s="101">
        <v>1</v>
      </c>
      <c r="N123" s="133">
        <f t="shared" si="25"/>
        <v>1</v>
      </c>
      <c r="O123" s="11"/>
      <c r="P123" s="11"/>
      <c r="Q123" s="11">
        <f t="shared" si="19"/>
        <v>0</v>
      </c>
      <c r="R123" s="11">
        <f t="shared" si="20"/>
        <v>0</v>
      </c>
      <c r="S123" s="42">
        <f t="shared" si="21"/>
        <v>0</v>
      </c>
      <c r="T123" s="60"/>
      <c r="U123" s="4"/>
      <c r="V123" s="4"/>
      <c r="W123" s="4"/>
      <c r="X123" s="4"/>
      <c r="Y123" s="4"/>
    </row>
    <row r="124" spans="1:25" s="1" customFormat="1" ht="30.75" customHeight="1" x14ac:dyDescent="0.25">
      <c r="A124" s="19" t="s">
        <v>358</v>
      </c>
      <c r="B124" s="19"/>
      <c r="C124" s="19" t="s">
        <v>91</v>
      </c>
      <c r="D124" s="69" t="s">
        <v>232</v>
      </c>
      <c r="E124" s="3" t="s">
        <v>17</v>
      </c>
      <c r="F124" s="14">
        <v>1</v>
      </c>
      <c r="G124" s="14"/>
      <c r="H124" s="14"/>
      <c r="I124" s="14"/>
      <c r="J124" s="45"/>
      <c r="K124" s="193">
        <v>0.68</v>
      </c>
      <c r="L124" s="101">
        <f t="shared" si="24"/>
        <v>1</v>
      </c>
      <c r="M124" s="101">
        <v>1</v>
      </c>
      <c r="N124" s="133">
        <f t="shared" si="25"/>
        <v>1</v>
      </c>
      <c r="O124" s="11"/>
      <c r="P124" s="11"/>
      <c r="Q124" s="11">
        <f t="shared" si="19"/>
        <v>0</v>
      </c>
      <c r="R124" s="11">
        <f t="shared" si="20"/>
        <v>0</v>
      </c>
      <c r="S124" s="42">
        <f t="shared" si="21"/>
        <v>0</v>
      </c>
      <c r="T124" s="60"/>
      <c r="U124" s="4"/>
      <c r="V124" s="4"/>
      <c r="W124" s="4"/>
      <c r="X124" s="4"/>
      <c r="Y124" s="4"/>
    </row>
    <row r="125" spans="1:25" s="1" customFormat="1" ht="30.75" customHeight="1" x14ac:dyDescent="0.25">
      <c r="A125" s="19" t="s">
        <v>359</v>
      </c>
      <c r="B125" s="19"/>
      <c r="C125" s="19" t="s">
        <v>91</v>
      </c>
      <c r="D125" s="69" t="s">
        <v>233</v>
      </c>
      <c r="E125" s="3" t="s">
        <v>17</v>
      </c>
      <c r="F125" s="14">
        <v>1</v>
      </c>
      <c r="G125" s="14"/>
      <c r="H125" s="14"/>
      <c r="I125" s="14"/>
      <c r="J125" s="45"/>
      <c r="K125" s="193">
        <v>0.72</v>
      </c>
      <c r="L125" s="101">
        <f t="shared" si="24"/>
        <v>1</v>
      </c>
      <c r="M125" s="101">
        <v>1</v>
      </c>
      <c r="N125" s="133">
        <f t="shared" si="25"/>
        <v>1</v>
      </c>
      <c r="O125" s="11"/>
      <c r="P125" s="11"/>
      <c r="Q125" s="11">
        <f t="shared" si="19"/>
        <v>0</v>
      </c>
      <c r="R125" s="11">
        <f t="shared" si="20"/>
        <v>0</v>
      </c>
      <c r="S125" s="42">
        <f t="shared" si="21"/>
        <v>0</v>
      </c>
      <c r="T125" s="60"/>
      <c r="U125" s="4"/>
      <c r="V125" s="4"/>
      <c r="W125" s="4"/>
      <c r="X125" s="4"/>
      <c r="Y125" s="4"/>
    </row>
    <row r="126" spans="1:25" s="1" customFormat="1" ht="30.75" customHeight="1" x14ac:dyDescent="0.25">
      <c r="A126" s="19" t="s">
        <v>360</v>
      </c>
      <c r="B126" s="19"/>
      <c r="C126" s="19" t="s">
        <v>91</v>
      </c>
      <c r="D126" s="69" t="s">
        <v>234</v>
      </c>
      <c r="E126" s="3" t="s">
        <v>17</v>
      </c>
      <c r="F126" s="14">
        <v>1</v>
      </c>
      <c r="G126" s="14"/>
      <c r="H126" s="14"/>
      <c r="I126" s="14"/>
      <c r="J126" s="45"/>
      <c r="K126" s="193">
        <v>0.87</v>
      </c>
      <c r="L126" s="101">
        <f t="shared" si="24"/>
        <v>1</v>
      </c>
      <c r="M126" s="101">
        <v>1</v>
      </c>
      <c r="N126" s="133">
        <f t="shared" si="25"/>
        <v>1</v>
      </c>
      <c r="O126" s="11"/>
      <c r="P126" s="11"/>
      <c r="Q126" s="11">
        <f t="shared" si="19"/>
        <v>0</v>
      </c>
      <c r="R126" s="11">
        <f t="shared" si="20"/>
        <v>0</v>
      </c>
      <c r="S126" s="42">
        <f t="shared" si="21"/>
        <v>0</v>
      </c>
      <c r="T126" s="60"/>
      <c r="U126" s="4"/>
      <c r="V126" s="4"/>
      <c r="W126" s="4"/>
      <c r="X126" s="4"/>
      <c r="Y126" s="4"/>
    </row>
    <row r="127" spans="1:25" s="1" customFormat="1" ht="30.75" customHeight="1" x14ac:dyDescent="0.25">
      <c r="A127" s="19" t="s">
        <v>361</v>
      </c>
      <c r="B127" s="19"/>
      <c r="C127" s="19" t="s">
        <v>91</v>
      </c>
      <c r="D127" s="69" t="s">
        <v>235</v>
      </c>
      <c r="E127" s="3" t="s">
        <v>17</v>
      </c>
      <c r="F127" s="14">
        <v>1</v>
      </c>
      <c r="G127" s="14"/>
      <c r="H127" s="14"/>
      <c r="I127" s="14"/>
      <c r="J127" s="45"/>
      <c r="K127" s="193">
        <v>0.84</v>
      </c>
      <c r="L127" s="101">
        <f t="shared" si="24"/>
        <v>1</v>
      </c>
      <c r="M127" s="101">
        <v>1</v>
      </c>
      <c r="N127" s="133">
        <f t="shared" si="25"/>
        <v>1</v>
      </c>
      <c r="O127" s="11"/>
      <c r="P127" s="11"/>
      <c r="Q127" s="11">
        <f t="shared" si="19"/>
        <v>0</v>
      </c>
      <c r="R127" s="11">
        <f t="shared" si="20"/>
        <v>0</v>
      </c>
      <c r="S127" s="42">
        <f t="shared" si="21"/>
        <v>0</v>
      </c>
      <c r="T127" s="60"/>
      <c r="U127" s="4"/>
      <c r="V127" s="4"/>
      <c r="W127" s="4"/>
      <c r="X127" s="4"/>
      <c r="Y127" s="4"/>
    </row>
    <row r="128" spans="1:25" s="1" customFormat="1" ht="30.75" customHeight="1" x14ac:dyDescent="0.25">
      <c r="A128" s="19" t="s">
        <v>362</v>
      </c>
      <c r="B128" s="19"/>
      <c r="C128" s="19" t="s">
        <v>91</v>
      </c>
      <c r="D128" s="69" t="s">
        <v>236</v>
      </c>
      <c r="E128" s="3" t="s">
        <v>17</v>
      </c>
      <c r="F128" s="14">
        <v>1</v>
      </c>
      <c r="G128" s="14"/>
      <c r="H128" s="14"/>
      <c r="I128" s="14"/>
      <c r="J128" s="45"/>
      <c r="K128" s="193">
        <v>0.86</v>
      </c>
      <c r="L128" s="101">
        <f t="shared" si="24"/>
        <v>1</v>
      </c>
      <c r="M128" s="101">
        <v>1</v>
      </c>
      <c r="N128" s="133">
        <f t="shared" si="25"/>
        <v>1</v>
      </c>
      <c r="O128" s="11"/>
      <c r="P128" s="11"/>
      <c r="Q128" s="11">
        <f t="shared" si="19"/>
        <v>0</v>
      </c>
      <c r="R128" s="11">
        <f t="shared" si="20"/>
        <v>0</v>
      </c>
      <c r="S128" s="42">
        <f t="shared" si="21"/>
        <v>0</v>
      </c>
      <c r="T128" s="60"/>
      <c r="U128" s="4"/>
      <c r="V128" s="4"/>
      <c r="W128" s="4"/>
      <c r="X128" s="4"/>
      <c r="Y128" s="4"/>
    </row>
    <row r="129" spans="1:25" s="1" customFormat="1" ht="30.75" customHeight="1" x14ac:dyDescent="0.25">
      <c r="A129" s="19" t="s">
        <v>363</v>
      </c>
      <c r="B129" s="19"/>
      <c r="C129" s="19" t="s">
        <v>91</v>
      </c>
      <c r="D129" s="69" t="s">
        <v>237</v>
      </c>
      <c r="E129" s="3" t="s">
        <v>17</v>
      </c>
      <c r="F129" s="14">
        <v>1</v>
      </c>
      <c r="G129" s="14"/>
      <c r="H129" s="14"/>
      <c r="I129" s="14"/>
      <c r="J129" s="45"/>
      <c r="K129" s="193">
        <v>0.93</v>
      </c>
      <c r="L129" s="101">
        <f t="shared" si="24"/>
        <v>1</v>
      </c>
      <c r="M129" s="101">
        <v>1</v>
      </c>
      <c r="N129" s="133">
        <f t="shared" si="25"/>
        <v>1</v>
      </c>
      <c r="O129" s="11"/>
      <c r="P129" s="11"/>
      <c r="Q129" s="11">
        <f t="shared" si="19"/>
        <v>0</v>
      </c>
      <c r="R129" s="11">
        <f t="shared" si="20"/>
        <v>0</v>
      </c>
      <c r="S129" s="42">
        <f t="shared" si="21"/>
        <v>0</v>
      </c>
      <c r="T129" s="60"/>
      <c r="U129" s="4"/>
      <c r="V129" s="4"/>
      <c r="W129" s="4"/>
      <c r="X129" s="4"/>
      <c r="Y129" s="4"/>
    </row>
    <row r="130" spans="1:25" s="1" customFormat="1" ht="30.75" customHeight="1" x14ac:dyDescent="0.25">
      <c r="A130" s="19" t="s">
        <v>364</v>
      </c>
      <c r="B130" s="19"/>
      <c r="C130" s="19" t="s">
        <v>91</v>
      </c>
      <c r="D130" s="69" t="s">
        <v>238</v>
      </c>
      <c r="E130" s="3" t="s">
        <v>17</v>
      </c>
      <c r="F130" s="14">
        <v>1</v>
      </c>
      <c r="G130" s="14"/>
      <c r="H130" s="14"/>
      <c r="I130" s="14"/>
      <c r="J130" s="45"/>
      <c r="K130" s="193">
        <v>0.95</v>
      </c>
      <c r="L130" s="101">
        <f t="shared" si="24"/>
        <v>1</v>
      </c>
      <c r="M130" s="101">
        <v>1</v>
      </c>
      <c r="N130" s="133">
        <f t="shared" si="25"/>
        <v>1</v>
      </c>
      <c r="O130" s="11"/>
      <c r="P130" s="11"/>
      <c r="Q130" s="11">
        <f t="shared" si="19"/>
        <v>0</v>
      </c>
      <c r="R130" s="11">
        <f t="shared" si="20"/>
        <v>0</v>
      </c>
      <c r="S130" s="42">
        <f t="shared" si="21"/>
        <v>0</v>
      </c>
      <c r="T130" s="60"/>
      <c r="U130" s="4"/>
      <c r="V130" s="4"/>
      <c r="W130" s="4"/>
      <c r="X130" s="4"/>
      <c r="Y130" s="4"/>
    </row>
    <row r="131" spans="1:25" s="1" customFormat="1" ht="30.75" customHeight="1" x14ac:dyDescent="0.25">
      <c r="A131" s="19" t="s">
        <v>365</v>
      </c>
      <c r="B131" s="19"/>
      <c r="C131" s="19" t="s">
        <v>91</v>
      </c>
      <c r="D131" s="69" t="s">
        <v>239</v>
      </c>
      <c r="E131" s="3" t="s">
        <v>17</v>
      </c>
      <c r="F131" s="14">
        <v>1</v>
      </c>
      <c r="G131" s="14"/>
      <c r="H131" s="14"/>
      <c r="I131" s="14"/>
      <c r="J131" s="45"/>
      <c r="K131" s="193">
        <v>1</v>
      </c>
      <c r="L131" s="101">
        <f t="shared" si="24"/>
        <v>1</v>
      </c>
      <c r="M131" s="101">
        <v>1</v>
      </c>
      <c r="N131" s="133">
        <f t="shared" si="25"/>
        <v>1</v>
      </c>
      <c r="O131" s="11"/>
      <c r="P131" s="11"/>
      <c r="Q131" s="11">
        <f t="shared" si="19"/>
        <v>0</v>
      </c>
      <c r="R131" s="11">
        <f t="shared" si="20"/>
        <v>0</v>
      </c>
      <c r="S131" s="42">
        <f t="shared" si="21"/>
        <v>0</v>
      </c>
      <c r="T131" s="60"/>
      <c r="U131" s="4"/>
      <c r="V131" s="4"/>
      <c r="W131" s="4"/>
      <c r="X131" s="4"/>
      <c r="Y131" s="4"/>
    </row>
    <row r="132" spans="1:25" s="1" customFormat="1" ht="30.75" customHeight="1" x14ac:dyDescent="0.25">
      <c r="A132" s="19" t="s">
        <v>366</v>
      </c>
      <c r="B132" s="19"/>
      <c r="C132" s="19" t="s">
        <v>91</v>
      </c>
      <c r="D132" s="69" t="s">
        <v>240</v>
      </c>
      <c r="E132" s="3" t="s">
        <v>17</v>
      </c>
      <c r="F132" s="14">
        <v>1</v>
      </c>
      <c r="G132" s="14"/>
      <c r="H132" s="14"/>
      <c r="I132" s="14"/>
      <c r="J132" s="45"/>
      <c r="K132" s="193">
        <v>1.1000000000000001</v>
      </c>
      <c r="L132" s="101">
        <f t="shared" si="24"/>
        <v>1</v>
      </c>
      <c r="M132" s="101">
        <v>1</v>
      </c>
      <c r="N132" s="133">
        <f t="shared" si="25"/>
        <v>1</v>
      </c>
      <c r="O132" s="11"/>
      <c r="P132" s="11"/>
      <c r="Q132" s="11">
        <f t="shared" ref="Q132:Q199" si="26">ROUND(N132*O132,2)</f>
        <v>0</v>
      </c>
      <c r="R132" s="11">
        <f t="shared" ref="R132:R199" si="27">ROUND(N132*P132,2)</f>
        <v>0</v>
      </c>
      <c r="S132" s="42">
        <f t="shared" ref="S132:S199" si="28">ROUND(Q132+R132,2)</f>
        <v>0</v>
      </c>
      <c r="T132" s="60"/>
      <c r="U132" s="4"/>
      <c r="V132" s="4"/>
      <c r="W132" s="4"/>
      <c r="X132" s="4"/>
      <c r="Y132" s="4"/>
    </row>
    <row r="133" spans="1:25" s="1" customFormat="1" ht="21" customHeight="1" x14ac:dyDescent="0.25">
      <c r="A133" s="19" t="s">
        <v>367</v>
      </c>
      <c r="B133" s="19"/>
      <c r="C133" s="19" t="s">
        <v>91</v>
      </c>
      <c r="D133" s="69" t="s">
        <v>132</v>
      </c>
      <c r="E133" s="3" t="s">
        <v>17</v>
      </c>
      <c r="F133" s="58">
        <v>1</v>
      </c>
      <c r="G133" s="14"/>
      <c r="H133" s="14"/>
      <c r="I133" s="14"/>
      <c r="J133" s="45"/>
      <c r="K133" s="188">
        <v>0.09</v>
      </c>
      <c r="L133" s="101">
        <f t="shared" si="24"/>
        <v>1</v>
      </c>
      <c r="M133" s="101">
        <v>1</v>
      </c>
      <c r="N133" s="133">
        <f t="shared" si="25"/>
        <v>1</v>
      </c>
      <c r="O133" s="11"/>
      <c r="P133" s="11"/>
      <c r="Q133" s="11">
        <f t="shared" si="26"/>
        <v>0</v>
      </c>
      <c r="R133" s="11">
        <f t="shared" si="27"/>
        <v>0</v>
      </c>
      <c r="S133" s="42">
        <f t="shared" si="28"/>
        <v>0</v>
      </c>
      <c r="T133" s="60"/>
      <c r="U133" s="4"/>
      <c r="V133" s="4"/>
      <c r="W133" s="4"/>
      <c r="X133" s="4"/>
      <c r="Y133" s="4"/>
    </row>
    <row r="134" spans="1:25" s="1" customFormat="1" ht="15.75" customHeight="1" x14ac:dyDescent="0.25">
      <c r="A134" s="19" t="s">
        <v>368</v>
      </c>
      <c r="B134" s="19"/>
      <c r="C134" s="19" t="s">
        <v>91</v>
      </c>
      <c r="D134" s="54" t="s">
        <v>133</v>
      </c>
      <c r="E134" s="3" t="s">
        <v>17</v>
      </c>
      <c r="F134" s="58">
        <v>1</v>
      </c>
      <c r="G134" s="14"/>
      <c r="H134" s="14"/>
      <c r="I134" s="14"/>
      <c r="J134" s="45"/>
      <c r="K134" s="188">
        <v>0.14000000000000001</v>
      </c>
      <c r="L134" s="101">
        <f t="shared" si="24"/>
        <v>1</v>
      </c>
      <c r="M134" s="101">
        <v>1</v>
      </c>
      <c r="N134" s="133">
        <f t="shared" si="25"/>
        <v>1</v>
      </c>
      <c r="O134" s="11"/>
      <c r="P134" s="11"/>
      <c r="Q134" s="11">
        <f t="shared" si="26"/>
        <v>0</v>
      </c>
      <c r="R134" s="11">
        <f t="shared" si="27"/>
        <v>0</v>
      </c>
      <c r="S134" s="42">
        <f t="shared" si="28"/>
        <v>0</v>
      </c>
      <c r="T134" s="60"/>
      <c r="U134" s="4"/>
      <c r="V134" s="4"/>
      <c r="W134" s="4"/>
      <c r="X134" s="4"/>
      <c r="Y134" s="4"/>
    </row>
    <row r="135" spans="1:25" s="1" customFormat="1" ht="15.75" customHeight="1" x14ac:dyDescent="0.25">
      <c r="A135" s="19" t="s">
        <v>369</v>
      </c>
      <c r="B135" s="19"/>
      <c r="C135" s="19" t="s">
        <v>91</v>
      </c>
      <c r="D135" s="54" t="s">
        <v>134</v>
      </c>
      <c r="E135" s="3" t="s">
        <v>17</v>
      </c>
      <c r="F135" s="58">
        <v>1</v>
      </c>
      <c r="G135" s="14"/>
      <c r="H135" s="14"/>
      <c r="I135" s="14"/>
      <c r="J135" s="45"/>
      <c r="K135" s="188">
        <v>0.16500000000000001</v>
      </c>
      <c r="L135" s="101">
        <f t="shared" si="24"/>
        <v>1</v>
      </c>
      <c r="M135" s="101">
        <v>1</v>
      </c>
      <c r="N135" s="133">
        <f t="shared" si="25"/>
        <v>1</v>
      </c>
      <c r="O135" s="11"/>
      <c r="P135" s="11"/>
      <c r="Q135" s="11">
        <f t="shared" si="26"/>
        <v>0</v>
      </c>
      <c r="R135" s="11">
        <f t="shared" si="27"/>
        <v>0</v>
      </c>
      <c r="S135" s="42">
        <f t="shared" si="28"/>
        <v>0</v>
      </c>
      <c r="T135" s="60"/>
      <c r="U135" s="4"/>
      <c r="V135" s="4"/>
      <c r="W135" s="4"/>
      <c r="X135" s="4"/>
      <c r="Y135" s="4"/>
    </row>
    <row r="136" spans="1:25" s="1" customFormat="1" ht="15.75" customHeight="1" x14ac:dyDescent="0.25">
      <c r="A136" s="19" t="s">
        <v>370</v>
      </c>
      <c r="B136" s="19"/>
      <c r="C136" s="19" t="s">
        <v>91</v>
      </c>
      <c r="D136" s="54" t="s">
        <v>129</v>
      </c>
      <c r="E136" s="3" t="s">
        <v>17</v>
      </c>
      <c r="F136" s="58">
        <v>1</v>
      </c>
      <c r="G136" s="14"/>
      <c r="H136" s="14"/>
      <c r="I136" s="14"/>
      <c r="J136" s="45"/>
      <c r="K136" s="188">
        <v>0.375</v>
      </c>
      <c r="L136" s="101">
        <f t="shared" si="24"/>
        <v>1</v>
      </c>
      <c r="M136" s="101">
        <v>1</v>
      </c>
      <c r="N136" s="133">
        <f t="shared" si="25"/>
        <v>1</v>
      </c>
      <c r="O136" s="11"/>
      <c r="P136" s="11"/>
      <c r="Q136" s="11">
        <f t="shared" si="26"/>
        <v>0</v>
      </c>
      <c r="R136" s="11">
        <f t="shared" si="27"/>
        <v>0</v>
      </c>
      <c r="S136" s="42">
        <f t="shared" si="28"/>
        <v>0</v>
      </c>
      <c r="T136" s="60"/>
      <c r="U136" s="4"/>
      <c r="V136" s="4"/>
      <c r="W136" s="4"/>
      <c r="X136" s="4"/>
      <c r="Y136" s="4"/>
    </row>
    <row r="137" spans="1:25" s="1" customFormat="1" ht="15.75" customHeight="1" x14ac:dyDescent="0.25">
      <c r="A137" s="19" t="s">
        <v>371</v>
      </c>
      <c r="B137" s="19"/>
      <c r="C137" s="19" t="s">
        <v>91</v>
      </c>
      <c r="D137" s="54" t="s">
        <v>131</v>
      </c>
      <c r="E137" s="3" t="s">
        <v>17</v>
      </c>
      <c r="F137" s="58">
        <v>1</v>
      </c>
      <c r="G137" s="14"/>
      <c r="H137" s="14"/>
      <c r="I137" s="14"/>
      <c r="J137" s="45"/>
      <c r="K137" s="188">
        <v>0.74</v>
      </c>
      <c r="L137" s="101">
        <f t="shared" si="24"/>
        <v>1</v>
      </c>
      <c r="M137" s="101">
        <v>1</v>
      </c>
      <c r="N137" s="133">
        <f t="shared" si="25"/>
        <v>1</v>
      </c>
      <c r="O137" s="11"/>
      <c r="P137" s="11"/>
      <c r="Q137" s="11">
        <f t="shared" si="26"/>
        <v>0</v>
      </c>
      <c r="R137" s="11">
        <f t="shared" si="27"/>
        <v>0</v>
      </c>
      <c r="S137" s="42">
        <f t="shared" si="28"/>
        <v>0</v>
      </c>
      <c r="T137" s="60"/>
      <c r="U137" s="4"/>
      <c r="V137" s="4"/>
      <c r="W137" s="4"/>
      <c r="X137" s="4"/>
      <c r="Y137" s="4"/>
    </row>
    <row r="138" spans="1:25" s="1" customFormat="1" ht="15.75" customHeight="1" x14ac:dyDescent="0.25">
      <c r="A138" s="19" t="s">
        <v>372</v>
      </c>
      <c r="B138" s="19"/>
      <c r="C138" s="19" t="s">
        <v>91</v>
      </c>
      <c r="D138" s="54" t="s">
        <v>130</v>
      </c>
      <c r="E138" s="3" t="s">
        <v>17</v>
      </c>
      <c r="F138" s="58">
        <v>1</v>
      </c>
      <c r="G138" s="14"/>
      <c r="H138" s="14"/>
      <c r="I138" s="14"/>
      <c r="J138" s="45"/>
      <c r="K138" s="188">
        <v>1.2150000000000001</v>
      </c>
      <c r="L138" s="101">
        <f t="shared" si="24"/>
        <v>1</v>
      </c>
      <c r="M138" s="101">
        <v>1</v>
      </c>
      <c r="N138" s="133">
        <f t="shared" si="25"/>
        <v>1</v>
      </c>
      <c r="O138" s="11"/>
      <c r="P138" s="11"/>
      <c r="Q138" s="11">
        <f t="shared" si="26"/>
        <v>0</v>
      </c>
      <c r="R138" s="11">
        <f t="shared" si="27"/>
        <v>0</v>
      </c>
      <c r="S138" s="42">
        <f t="shared" si="28"/>
        <v>0</v>
      </c>
      <c r="T138" s="60"/>
      <c r="U138" s="4"/>
      <c r="V138" s="4"/>
      <c r="W138" s="4"/>
      <c r="X138" s="4"/>
      <c r="Y138" s="4"/>
    </row>
    <row r="139" spans="1:25" s="1" customFormat="1" ht="15.75" customHeight="1" x14ac:dyDescent="0.25">
      <c r="A139" s="19" t="s">
        <v>373</v>
      </c>
      <c r="B139" s="19"/>
      <c r="C139" s="19" t="s">
        <v>91</v>
      </c>
      <c r="D139" s="69" t="s">
        <v>243</v>
      </c>
      <c r="E139" s="3" t="s">
        <v>3</v>
      </c>
      <c r="F139" s="56">
        <v>2.1</v>
      </c>
      <c r="G139" s="14"/>
      <c r="H139" s="14"/>
      <c r="I139" s="14"/>
      <c r="J139" s="45"/>
      <c r="K139" s="188"/>
      <c r="L139" s="101">
        <f t="shared" si="24"/>
        <v>2.1</v>
      </c>
      <c r="M139" s="101">
        <v>1</v>
      </c>
      <c r="N139" s="133">
        <f t="shared" ref="N139" si="29">ROUND(M139*L139,2)</f>
        <v>2.1</v>
      </c>
      <c r="O139" s="11"/>
      <c r="P139" s="11"/>
      <c r="Q139" s="11">
        <f t="shared" si="26"/>
        <v>0</v>
      </c>
      <c r="R139" s="11">
        <f t="shared" si="27"/>
        <v>0</v>
      </c>
      <c r="S139" s="42">
        <f t="shared" si="28"/>
        <v>0</v>
      </c>
      <c r="T139" s="60"/>
      <c r="U139" s="4"/>
      <c r="V139" s="4"/>
      <c r="W139" s="4"/>
      <c r="X139" s="4"/>
      <c r="Y139" s="4"/>
    </row>
    <row r="140" spans="1:25" s="88" customFormat="1" ht="15.75" customHeight="1" x14ac:dyDescent="0.25">
      <c r="A140" s="44" t="s">
        <v>374</v>
      </c>
      <c r="B140" s="398" t="s">
        <v>1627</v>
      </c>
      <c r="C140" s="44" t="s">
        <v>90</v>
      </c>
      <c r="D140" s="70" t="s">
        <v>193</v>
      </c>
      <c r="E140" s="41" t="s">
        <v>17</v>
      </c>
      <c r="F140" s="41">
        <f>F141+F142+F143</f>
        <v>31</v>
      </c>
      <c r="G140" s="41"/>
      <c r="H140" s="41"/>
      <c r="I140" s="41"/>
      <c r="J140" s="41"/>
      <c r="K140" s="41"/>
      <c r="L140" s="100">
        <f>L141+L142+L143</f>
        <v>31</v>
      </c>
      <c r="M140" s="100">
        <v>1</v>
      </c>
      <c r="N140" s="106">
        <f>L140</f>
        <v>31</v>
      </c>
      <c r="O140" s="42"/>
      <c r="P140" s="42"/>
      <c r="Q140" s="46">
        <f>ROUND(N140*O140,2)</f>
        <v>0</v>
      </c>
      <c r="R140" s="46">
        <f t="shared" si="27"/>
        <v>0</v>
      </c>
      <c r="S140" s="42">
        <f t="shared" si="28"/>
        <v>0</v>
      </c>
      <c r="T140" s="63"/>
      <c r="U140" s="87"/>
      <c r="V140" s="87"/>
      <c r="W140" s="87"/>
      <c r="X140" s="87"/>
      <c r="Y140" s="87"/>
    </row>
    <row r="141" spans="1:25" s="1" customFormat="1" ht="15.75" customHeight="1" x14ac:dyDescent="0.25">
      <c r="A141" s="19" t="s">
        <v>375</v>
      </c>
      <c r="B141" s="19"/>
      <c r="C141" s="19" t="s">
        <v>91</v>
      </c>
      <c r="D141" s="69" t="s">
        <v>101</v>
      </c>
      <c r="E141" s="14" t="s">
        <v>17</v>
      </c>
      <c r="F141" s="14">
        <v>1</v>
      </c>
      <c r="G141" s="14"/>
      <c r="H141" s="14"/>
      <c r="I141" s="14"/>
      <c r="J141" s="45"/>
      <c r="K141" s="188"/>
      <c r="L141" s="101">
        <f t="shared" si="24"/>
        <v>1</v>
      </c>
      <c r="M141" s="101">
        <v>1</v>
      </c>
      <c r="N141" s="133">
        <f>ROUND(M141*L141,2)</f>
        <v>1</v>
      </c>
      <c r="O141" s="11"/>
      <c r="P141" s="11"/>
      <c r="Q141" s="11">
        <f t="shared" si="26"/>
        <v>0</v>
      </c>
      <c r="R141" s="11">
        <f t="shared" si="27"/>
        <v>0</v>
      </c>
      <c r="S141" s="42">
        <f t="shared" si="28"/>
        <v>0</v>
      </c>
      <c r="T141" s="60"/>
      <c r="U141" s="4"/>
      <c r="V141" s="4"/>
      <c r="W141" s="4"/>
      <c r="X141" s="4"/>
      <c r="Y141" s="4"/>
    </row>
    <row r="142" spans="1:25" s="1" customFormat="1" ht="15.75" customHeight="1" x14ac:dyDescent="0.25">
      <c r="A142" s="19" t="s">
        <v>376</v>
      </c>
      <c r="B142" s="19"/>
      <c r="C142" s="19" t="s">
        <v>91</v>
      </c>
      <c r="D142" s="69" t="s">
        <v>102</v>
      </c>
      <c r="E142" s="14" t="s">
        <v>17</v>
      </c>
      <c r="F142" s="14">
        <v>3</v>
      </c>
      <c r="G142" s="14"/>
      <c r="H142" s="14"/>
      <c r="I142" s="14"/>
      <c r="J142" s="45"/>
      <c r="K142" s="188"/>
      <c r="L142" s="101">
        <f>F142</f>
        <v>3</v>
      </c>
      <c r="M142" s="101">
        <v>1</v>
      </c>
      <c r="N142" s="133">
        <f>ROUND(M142*L142,2)</f>
        <v>3</v>
      </c>
      <c r="O142" s="11"/>
      <c r="P142" s="11"/>
      <c r="Q142" s="11">
        <f t="shared" si="26"/>
        <v>0</v>
      </c>
      <c r="R142" s="11">
        <f t="shared" si="27"/>
        <v>0</v>
      </c>
      <c r="S142" s="42">
        <f t="shared" si="28"/>
        <v>0</v>
      </c>
      <c r="T142" s="60"/>
      <c r="U142" s="4"/>
      <c r="V142" s="4"/>
      <c r="W142" s="4"/>
      <c r="X142" s="4"/>
      <c r="Y142" s="4"/>
    </row>
    <row r="143" spans="1:25" s="1" customFormat="1" ht="15.75" customHeight="1" x14ac:dyDescent="0.25">
      <c r="A143" s="19" t="s">
        <v>377</v>
      </c>
      <c r="B143" s="19"/>
      <c r="C143" s="19" t="s">
        <v>91</v>
      </c>
      <c r="D143" s="69" t="s">
        <v>103</v>
      </c>
      <c r="E143" s="14" t="s">
        <v>17</v>
      </c>
      <c r="F143" s="14">
        <v>27</v>
      </c>
      <c r="G143" s="14"/>
      <c r="H143" s="14"/>
      <c r="I143" s="14"/>
      <c r="J143" s="45"/>
      <c r="K143" s="188"/>
      <c r="L143" s="101">
        <f>F143</f>
        <v>27</v>
      </c>
      <c r="M143" s="101">
        <v>1</v>
      </c>
      <c r="N143" s="133">
        <f>ROUND(M143*L143,2)</f>
        <v>27</v>
      </c>
      <c r="O143" s="11"/>
      <c r="P143" s="11"/>
      <c r="Q143" s="11">
        <f t="shared" si="26"/>
        <v>0</v>
      </c>
      <c r="R143" s="11">
        <f t="shared" si="27"/>
        <v>0</v>
      </c>
      <c r="S143" s="42">
        <f t="shared" si="28"/>
        <v>0</v>
      </c>
      <c r="T143" s="60"/>
      <c r="U143" s="4"/>
      <c r="V143" s="4"/>
      <c r="W143" s="4"/>
      <c r="X143" s="4"/>
      <c r="Y143" s="4"/>
    </row>
    <row r="144" spans="1:25" s="88" customFormat="1" ht="15.75" customHeight="1" x14ac:dyDescent="0.25">
      <c r="A144" s="44" t="s">
        <v>378</v>
      </c>
      <c r="B144" s="250" t="s">
        <v>2512</v>
      </c>
      <c r="C144" s="44" t="s">
        <v>90</v>
      </c>
      <c r="D144" s="70" t="s">
        <v>1615</v>
      </c>
      <c r="E144" s="41" t="s">
        <v>17</v>
      </c>
      <c r="F144" s="41">
        <v>1</v>
      </c>
      <c r="G144" s="41"/>
      <c r="H144" s="41"/>
      <c r="I144" s="41"/>
      <c r="J144" s="41"/>
      <c r="K144" s="41"/>
      <c r="L144" s="100">
        <f t="shared" ref="L144" si="30">F144</f>
        <v>1</v>
      </c>
      <c r="M144" s="100"/>
      <c r="N144" s="106">
        <f>L144</f>
        <v>1</v>
      </c>
      <c r="O144" s="42"/>
      <c r="P144" s="42"/>
      <c r="Q144" s="42">
        <f t="shared" si="26"/>
        <v>0</v>
      </c>
      <c r="R144" s="42">
        <f t="shared" si="27"/>
        <v>0</v>
      </c>
      <c r="S144" s="42">
        <f t="shared" si="28"/>
        <v>0</v>
      </c>
      <c r="T144" s="63"/>
      <c r="U144" s="87"/>
      <c r="V144" s="87"/>
      <c r="W144" s="87"/>
      <c r="X144" s="87"/>
      <c r="Y144" s="87"/>
    </row>
    <row r="145" spans="1:25" s="1" customFormat="1" ht="18" customHeight="1" x14ac:dyDescent="0.25">
      <c r="A145" s="19" t="s">
        <v>379</v>
      </c>
      <c r="B145" s="19"/>
      <c r="C145" s="19" t="s">
        <v>91</v>
      </c>
      <c r="D145" s="53" t="s">
        <v>128</v>
      </c>
      <c r="E145" s="3" t="s">
        <v>17</v>
      </c>
      <c r="F145" s="14">
        <v>1</v>
      </c>
      <c r="G145" s="14"/>
      <c r="H145" s="14"/>
      <c r="I145" s="14"/>
      <c r="J145" s="45"/>
      <c r="K145" s="188"/>
      <c r="L145" s="107">
        <f t="shared" ref="L145" si="31">F145</f>
        <v>1</v>
      </c>
      <c r="M145" s="101">
        <v>1</v>
      </c>
      <c r="N145" s="133">
        <f>ROUND(M145*L145,2)</f>
        <v>1</v>
      </c>
      <c r="O145" s="11"/>
      <c r="P145" s="25"/>
      <c r="Q145" s="11">
        <f t="shared" si="26"/>
        <v>0</v>
      </c>
      <c r="R145" s="11">
        <f t="shared" si="27"/>
        <v>0</v>
      </c>
      <c r="S145" s="42">
        <f t="shared" si="28"/>
        <v>0</v>
      </c>
      <c r="T145" s="25"/>
      <c r="U145" s="4"/>
      <c r="V145" s="4"/>
      <c r="W145" s="4"/>
      <c r="X145" s="4"/>
      <c r="Y145" s="4"/>
    </row>
    <row r="146" spans="1:25" s="1" customFormat="1" ht="18" customHeight="1" x14ac:dyDescent="0.25">
      <c r="A146" s="19" t="s">
        <v>380</v>
      </c>
      <c r="B146" s="19"/>
      <c r="C146" s="19" t="s">
        <v>91</v>
      </c>
      <c r="D146" s="53" t="s">
        <v>2637</v>
      </c>
      <c r="E146" s="3" t="s">
        <v>17</v>
      </c>
      <c r="F146" s="14">
        <v>1</v>
      </c>
      <c r="G146" s="14"/>
      <c r="H146" s="14"/>
      <c r="I146" s="14"/>
      <c r="J146" s="45"/>
      <c r="K146" s="188"/>
      <c r="L146" s="107">
        <f>F146</f>
        <v>1</v>
      </c>
      <c r="M146" s="101">
        <v>1</v>
      </c>
      <c r="N146" s="107">
        <f>ROUND(M146*L146,2)</f>
        <v>1</v>
      </c>
      <c r="O146" s="11"/>
      <c r="P146" s="25"/>
      <c r="Q146" s="11">
        <f t="shared" si="26"/>
        <v>0</v>
      </c>
      <c r="R146" s="11">
        <f t="shared" si="27"/>
        <v>0</v>
      </c>
      <c r="S146" s="42">
        <f t="shared" si="28"/>
        <v>0</v>
      </c>
      <c r="T146" s="25"/>
      <c r="U146" s="4"/>
      <c r="V146" s="4"/>
      <c r="W146" s="4"/>
      <c r="X146" s="4"/>
      <c r="Y146" s="4"/>
    </row>
    <row r="147" spans="1:25" s="92" customFormat="1" ht="15.75" customHeight="1" x14ac:dyDescent="0.25">
      <c r="A147" s="40" t="s">
        <v>381</v>
      </c>
      <c r="B147" s="250" t="s">
        <v>2513</v>
      </c>
      <c r="C147" s="40" t="s">
        <v>90</v>
      </c>
      <c r="D147" s="51" t="s">
        <v>136</v>
      </c>
      <c r="E147" s="45" t="s">
        <v>17</v>
      </c>
      <c r="F147" s="45">
        <v>1</v>
      </c>
      <c r="G147" s="45"/>
      <c r="H147" s="45"/>
      <c r="I147" s="45"/>
      <c r="J147" s="45"/>
      <c r="K147" s="45"/>
      <c r="L147" s="102">
        <f t="shared" ref="L147" si="32">F147</f>
        <v>1</v>
      </c>
      <c r="M147" s="102">
        <v>1</v>
      </c>
      <c r="N147" s="108">
        <f>L147</f>
        <v>1</v>
      </c>
      <c r="O147" s="46"/>
      <c r="P147" s="46"/>
      <c r="Q147" s="46">
        <f t="shared" si="26"/>
        <v>0</v>
      </c>
      <c r="R147" s="46">
        <f t="shared" si="27"/>
        <v>0</v>
      </c>
      <c r="S147" s="42">
        <f t="shared" si="28"/>
        <v>0</v>
      </c>
      <c r="T147" s="63"/>
      <c r="U147" s="91"/>
      <c r="V147" s="91"/>
      <c r="W147" s="91"/>
      <c r="X147" s="91"/>
      <c r="Y147" s="91"/>
    </row>
    <row r="148" spans="1:25" s="1" customFormat="1" ht="15.75" customHeight="1" x14ac:dyDescent="0.25">
      <c r="A148" s="19" t="s">
        <v>384</v>
      </c>
      <c r="B148" s="19"/>
      <c r="C148" s="19" t="s">
        <v>91</v>
      </c>
      <c r="D148" s="53" t="s">
        <v>135</v>
      </c>
      <c r="E148" s="3" t="s">
        <v>17</v>
      </c>
      <c r="F148" s="58">
        <v>1</v>
      </c>
      <c r="G148" s="14"/>
      <c r="H148" s="14"/>
      <c r="I148" s="14"/>
      <c r="J148" s="45"/>
      <c r="K148" s="188"/>
      <c r="L148" s="107">
        <f>F148</f>
        <v>1</v>
      </c>
      <c r="M148" s="101">
        <v>1</v>
      </c>
      <c r="N148" s="133">
        <f>ROUND(M148*L148,2)</f>
        <v>1</v>
      </c>
      <c r="O148" s="11"/>
      <c r="P148" s="11"/>
      <c r="Q148" s="11">
        <f t="shared" si="26"/>
        <v>0</v>
      </c>
      <c r="R148" s="11">
        <f t="shared" si="27"/>
        <v>0</v>
      </c>
      <c r="S148" s="42">
        <f t="shared" si="28"/>
        <v>0</v>
      </c>
      <c r="T148" s="60"/>
      <c r="U148" s="4"/>
      <c r="V148" s="4"/>
      <c r="W148" s="4"/>
      <c r="X148" s="4"/>
      <c r="Y148" s="4"/>
    </row>
    <row r="149" spans="1:25" s="1" customFormat="1" ht="15.75" customHeight="1" x14ac:dyDescent="0.25">
      <c r="A149" s="19" t="s">
        <v>384</v>
      </c>
      <c r="B149" s="19"/>
      <c r="C149" s="19" t="s">
        <v>91</v>
      </c>
      <c r="D149" s="53" t="s">
        <v>163</v>
      </c>
      <c r="E149" s="3" t="s">
        <v>17</v>
      </c>
      <c r="F149" s="58">
        <v>1</v>
      </c>
      <c r="G149" s="14"/>
      <c r="H149" s="14"/>
      <c r="I149" s="14"/>
      <c r="J149" s="45"/>
      <c r="K149" s="188"/>
      <c r="L149" s="107">
        <f t="shared" ref="L149:L150" si="33">F149</f>
        <v>1</v>
      </c>
      <c r="M149" s="101">
        <v>1</v>
      </c>
      <c r="N149" s="133">
        <f>ROUND(M149*L149,2)</f>
        <v>1</v>
      </c>
      <c r="O149" s="11"/>
      <c r="P149" s="11"/>
      <c r="Q149" s="11">
        <f t="shared" si="26"/>
        <v>0</v>
      </c>
      <c r="R149" s="11">
        <f t="shared" si="27"/>
        <v>0</v>
      </c>
      <c r="S149" s="42">
        <f t="shared" si="28"/>
        <v>0</v>
      </c>
      <c r="T149" s="60"/>
      <c r="U149" s="4"/>
      <c r="V149" s="4"/>
      <c r="W149" s="4"/>
      <c r="X149" s="4"/>
      <c r="Y149" s="4"/>
    </row>
    <row r="150" spans="1:25" s="88" customFormat="1" ht="15.75" customHeight="1" x14ac:dyDescent="0.25">
      <c r="A150" s="44" t="s">
        <v>385</v>
      </c>
      <c r="B150" s="399"/>
      <c r="C150" s="44" t="s">
        <v>90</v>
      </c>
      <c r="D150" s="70" t="s">
        <v>1233</v>
      </c>
      <c r="E150" s="41" t="s">
        <v>17</v>
      </c>
      <c r="F150" s="71">
        <v>1</v>
      </c>
      <c r="G150" s="41"/>
      <c r="H150" s="41"/>
      <c r="I150" s="41"/>
      <c r="J150" s="41"/>
      <c r="K150" s="41"/>
      <c r="L150" s="102">
        <f t="shared" si="33"/>
        <v>1</v>
      </c>
      <c r="M150" s="102">
        <v>1</v>
      </c>
      <c r="N150" s="108">
        <f>L150</f>
        <v>1</v>
      </c>
      <c r="O150" s="42"/>
      <c r="P150" s="42"/>
      <c r="Q150" s="46">
        <f t="shared" si="26"/>
        <v>0</v>
      </c>
      <c r="R150" s="46">
        <f t="shared" si="27"/>
        <v>0</v>
      </c>
      <c r="S150" s="42">
        <f t="shared" si="28"/>
        <v>0</v>
      </c>
      <c r="T150" s="63"/>
      <c r="U150" s="87"/>
      <c r="V150" s="87"/>
      <c r="W150" s="87"/>
      <c r="X150" s="87"/>
      <c r="Y150" s="87"/>
    </row>
    <row r="151" spans="1:25" s="1" customFormat="1" ht="15.75" customHeight="1" x14ac:dyDescent="0.25">
      <c r="A151" s="19" t="s">
        <v>382</v>
      </c>
      <c r="B151" s="19"/>
      <c r="C151" s="19" t="s">
        <v>91</v>
      </c>
      <c r="D151" s="53" t="s">
        <v>164</v>
      </c>
      <c r="E151" s="3" t="s">
        <v>17</v>
      </c>
      <c r="F151" s="58">
        <v>1</v>
      </c>
      <c r="G151" s="14"/>
      <c r="H151" s="14"/>
      <c r="I151" s="14"/>
      <c r="J151" s="45"/>
      <c r="K151" s="188"/>
      <c r="L151" s="107">
        <f t="shared" ref="L151:L152" si="34">F151</f>
        <v>1</v>
      </c>
      <c r="M151" s="101">
        <v>1</v>
      </c>
      <c r="N151" s="133">
        <f>ROUND(M151*L151,2)</f>
        <v>1</v>
      </c>
      <c r="O151" s="11"/>
      <c r="P151" s="11"/>
      <c r="Q151" s="11">
        <f t="shared" si="26"/>
        <v>0</v>
      </c>
      <c r="R151" s="11">
        <f t="shared" si="27"/>
        <v>0</v>
      </c>
      <c r="S151" s="42">
        <f t="shared" si="28"/>
        <v>0</v>
      </c>
      <c r="T151" s="60"/>
      <c r="U151" s="4"/>
      <c r="V151" s="4"/>
      <c r="W151" s="4"/>
      <c r="X151" s="4"/>
      <c r="Y151" s="4"/>
    </row>
    <row r="152" spans="1:25" s="88" customFormat="1" ht="15.75" customHeight="1" x14ac:dyDescent="0.25">
      <c r="A152" s="44" t="s">
        <v>383</v>
      </c>
      <c r="B152" s="44"/>
      <c r="C152" s="44" t="s">
        <v>90</v>
      </c>
      <c r="D152" s="72" t="s">
        <v>192</v>
      </c>
      <c r="E152" s="41" t="s">
        <v>17</v>
      </c>
      <c r="F152" s="71">
        <v>1</v>
      </c>
      <c r="G152" s="41"/>
      <c r="H152" s="41"/>
      <c r="I152" s="41"/>
      <c r="J152" s="41"/>
      <c r="K152" s="41"/>
      <c r="L152" s="100">
        <f t="shared" si="34"/>
        <v>1</v>
      </c>
      <c r="M152" s="102">
        <v>1</v>
      </c>
      <c r="N152" s="108">
        <f>L152</f>
        <v>1</v>
      </c>
      <c r="O152" s="42"/>
      <c r="P152" s="42"/>
      <c r="Q152" s="46">
        <f t="shared" si="26"/>
        <v>0</v>
      </c>
      <c r="R152" s="46">
        <f t="shared" si="27"/>
        <v>0</v>
      </c>
      <c r="S152" s="42">
        <f t="shared" si="28"/>
        <v>0</v>
      </c>
      <c r="T152" s="63"/>
      <c r="U152" s="87"/>
      <c r="V152" s="87"/>
      <c r="W152" s="87"/>
      <c r="X152" s="87"/>
      <c r="Y152" s="87"/>
    </row>
    <row r="153" spans="1:25" s="1" customFormat="1" ht="34.5" customHeight="1" x14ac:dyDescent="0.25">
      <c r="A153" s="19" t="s">
        <v>386</v>
      </c>
      <c r="B153" s="19"/>
      <c r="C153" s="19" t="s">
        <v>91</v>
      </c>
      <c r="D153" s="55" t="s">
        <v>165</v>
      </c>
      <c r="E153" s="3" t="s">
        <v>17</v>
      </c>
      <c r="F153" s="58">
        <v>1</v>
      </c>
      <c r="G153" s="11"/>
      <c r="H153" s="11"/>
      <c r="I153" s="11"/>
      <c r="J153" s="46"/>
      <c r="K153" s="189"/>
      <c r="L153" s="107">
        <f t="shared" ref="L153:L154" si="35">F153</f>
        <v>1</v>
      </c>
      <c r="M153" s="101">
        <v>1</v>
      </c>
      <c r="N153" s="133">
        <f>ROUND(M153*L153,2)</f>
        <v>1</v>
      </c>
      <c r="O153" s="11"/>
      <c r="P153" s="11"/>
      <c r="Q153" s="11">
        <f t="shared" si="26"/>
        <v>0</v>
      </c>
      <c r="R153" s="11">
        <f t="shared" si="27"/>
        <v>0</v>
      </c>
      <c r="S153" s="42">
        <f t="shared" si="28"/>
        <v>0</v>
      </c>
      <c r="T153" s="60"/>
    </row>
    <row r="154" spans="1:25" s="88" customFormat="1" ht="15.75" customHeight="1" x14ac:dyDescent="0.25">
      <c r="A154" s="44" t="s">
        <v>387</v>
      </c>
      <c r="B154" s="44"/>
      <c r="C154" s="44" t="s">
        <v>90</v>
      </c>
      <c r="D154" s="72" t="s">
        <v>192</v>
      </c>
      <c r="E154" s="41" t="s">
        <v>17</v>
      </c>
      <c r="F154" s="71">
        <v>1</v>
      </c>
      <c r="G154" s="41"/>
      <c r="H154" s="41"/>
      <c r="I154" s="41"/>
      <c r="J154" s="41"/>
      <c r="K154" s="41"/>
      <c r="L154" s="100">
        <f t="shared" si="35"/>
        <v>1</v>
      </c>
      <c r="M154" s="102">
        <v>1</v>
      </c>
      <c r="N154" s="108">
        <f>L154</f>
        <v>1</v>
      </c>
      <c r="O154" s="42"/>
      <c r="P154" s="42"/>
      <c r="Q154" s="46">
        <f t="shared" si="26"/>
        <v>0</v>
      </c>
      <c r="R154" s="46">
        <f t="shared" si="27"/>
        <v>0</v>
      </c>
      <c r="S154" s="42">
        <f t="shared" si="28"/>
        <v>0</v>
      </c>
      <c r="T154" s="63"/>
      <c r="U154" s="87"/>
      <c r="V154" s="87"/>
      <c r="W154" s="87"/>
      <c r="X154" s="87"/>
      <c r="Y154" s="87"/>
    </row>
    <row r="155" spans="1:25" s="1" customFormat="1" ht="34.5" customHeight="1" x14ac:dyDescent="0.25">
      <c r="A155" s="19" t="s">
        <v>388</v>
      </c>
      <c r="B155" s="19"/>
      <c r="C155" s="19" t="s">
        <v>91</v>
      </c>
      <c r="D155" s="53" t="s">
        <v>166</v>
      </c>
      <c r="E155" s="3" t="s">
        <v>17</v>
      </c>
      <c r="F155" s="58">
        <v>1</v>
      </c>
      <c r="G155" s="11"/>
      <c r="H155" s="11"/>
      <c r="I155" s="11"/>
      <c r="J155" s="46"/>
      <c r="K155" s="189"/>
      <c r="L155" s="107">
        <f>F155</f>
        <v>1</v>
      </c>
      <c r="M155" s="101">
        <v>1</v>
      </c>
      <c r="N155" s="133">
        <f>ROUND(M155*L155,2)</f>
        <v>1</v>
      </c>
      <c r="O155" s="11"/>
      <c r="P155" s="11"/>
      <c r="Q155" s="11">
        <f t="shared" si="26"/>
        <v>0</v>
      </c>
      <c r="R155" s="11">
        <f t="shared" si="27"/>
        <v>0</v>
      </c>
      <c r="S155" s="42">
        <f t="shared" si="28"/>
        <v>0</v>
      </c>
      <c r="T155" s="60"/>
    </row>
    <row r="156" spans="1:25" s="88" customFormat="1" ht="15.75" customHeight="1" x14ac:dyDescent="0.25">
      <c r="A156" s="44" t="s">
        <v>389</v>
      </c>
      <c r="B156" s="44"/>
      <c r="C156" s="44" t="s">
        <v>90</v>
      </c>
      <c r="D156" s="72" t="s">
        <v>192</v>
      </c>
      <c r="E156" s="41" t="s">
        <v>17</v>
      </c>
      <c r="F156" s="71">
        <v>1</v>
      </c>
      <c r="G156" s="41"/>
      <c r="H156" s="41"/>
      <c r="I156" s="41"/>
      <c r="J156" s="41"/>
      <c r="K156" s="41"/>
      <c r="L156" s="100">
        <f t="shared" ref="L156" si="36">F156</f>
        <v>1</v>
      </c>
      <c r="M156" s="102">
        <v>1</v>
      </c>
      <c r="N156" s="108">
        <f>L156</f>
        <v>1</v>
      </c>
      <c r="O156" s="42"/>
      <c r="P156" s="42"/>
      <c r="Q156" s="46">
        <f t="shared" si="26"/>
        <v>0</v>
      </c>
      <c r="R156" s="46">
        <f t="shared" si="27"/>
        <v>0</v>
      </c>
      <c r="S156" s="42">
        <f t="shared" si="28"/>
        <v>0</v>
      </c>
      <c r="T156" s="63"/>
      <c r="U156" s="87"/>
      <c r="V156" s="87"/>
      <c r="W156" s="87"/>
      <c r="X156" s="87"/>
      <c r="Y156" s="87"/>
    </row>
    <row r="157" spans="1:25" s="1" customFormat="1" ht="34.5" customHeight="1" x14ac:dyDescent="0.25">
      <c r="A157" s="19" t="s">
        <v>390</v>
      </c>
      <c r="B157" s="19"/>
      <c r="C157" s="19" t="s">
        <v>91</v>
      </c>
      <c r="D157" s="53" t="s">
        <v>167</v>
      </c>
      <c r="E157" s="3" t="s">
        <v>17</v>
      </c>
      <c r="F157" s="58">
        <v>1</v>
      </c>
      <c r="G157" s="11"/>
      <c r="H157" s="11"/>
      <c r="I157" s="11"/>
      <c r="J157" s="46"/>
      <c r="K157" s="189"/>
      <c r="L157" s="107">
        <f t="shared" ref="L157:L158" si="37">F157</f>
        <v>1</v>
      </c>
      <c r="M157" s="101">
        <v>1</v>
      </c>
      <c r="N157" s="133">
        <f>ROUND(M157*L157,2)</f>
        <v>1</v>
      </c>
      <c r="O157" s="11"/>
      <c r="P157" s="11"/>
      <c r="Q157" s="11">
        <f t="shared" si="26"/>
        <v>0</v>
      </c>
      <c r="R157" s="11">
        <f t="shared" si="27"/>
        <v>0</v>
      </c>
      <c r="S157" s="42">
        <f t="shared" si="28"/>
        <v>0</v>
      </c>
      <c r="T157" s="60"/>
    </row>
    <row r="158" spans="1:25" s="88" customFormat="1" ht="15.75" customHeight="1" x14ac:dyDescent="0.25">
      <c r="A158" s="44" t="s">
        <v>391</v>
      </c>
      <c r="B158" s="44"/>
      <c r="C158" s="44" t="s">
        <v>90</v>
      </c>
      <c r="D158" s="72" t="s">
        <v>192</v>
      </c>
      <c r="E158" s="41" t="s">
        <v>17</v>
      </c>
      <c r="F158" s="71">
        <v>1</v>
      </c>
      <c r="G158" s="41"/>
      <c r="H158" s="41"/>
      <c r="I158" s="41"/>
      <c r="J158" s="41"/>
      <c r="K158" s="41"/>
      <c r="L158" s="100">
        <f t="shared" si="37"/>
        <v>1</v>
      </c>
      <c r="M158" s="102">
        <v>1</v>
      </c>
      <c r="N158" s="108">
        <f>L158</f>
        <v>1</v>
      </c>
      <c r="O158" s="42"/>
      <c r="P158" s="42"/>
      <c r="Q158" s="46">
        <f t="shared" si="26"/>
        <v>0</v>
      </c>
      <c r="R158" s="46">
        <f t="shared" si="27"/>
        <v>0</v>
      </c>
      <c r="S158" s="42">
        <f t="shared" si="28"/>
        <v>0</v>
      </c>
      <c r="T158" s="63"/>
      <c r="U158" s="87"/>
      <c r="V158" s="87"/>
      <c r="W158" s="87"/>
      <c r="X158" s="87"/>
      <c r="Y158" s="87"/>
    </row>
    <row r="159" spans="1:25" s="1" customFormat="1" ht="34.5" customHeight="1" x14ac:dyDescent="0.25">
      <c r="A159" s="19" t="s">
        <v>392</v>
      </c>
      <c r="B159" s="19"/>
      <c r="C159" s="19" t="s">
        <v>91</v>
      </c>
      <c r="D159" s="53" t="s">
        <v>168</v>
      </c>
      <c r="E159" s="3" t="s">
        <v>17</v>
      </c>
      <c r="F159" s="58">
        <v>1</v>
      </c>
      <c r="G159" s="11"/>
      <c r="H159" s="11"/>
      <c r="I159" s="11"/>
      <c r="J159" s="46"/>
      <c r="K159" s="189"/>
      <c r="L159" s="107">
        <f t="shared" ref="L159" si="38">F159</f>
        <v>1</v>
      </c>
      <c r="M159" s="101">
        <v>1</v>
      </c>
      <c r="N159" s="133">
        <f>ROUND(M159*L159,2)</f>
        <v>1</v>
      </c>
      <c r="O159" s="11"/>
      <c r="P159" s="11"/>
      <c r="Q159" s="11">
        <f t="shared" si="26"/>
        <v>0</v>
      </c>
      <c r="R159" s="11">
        <f t="shared" si="27"/>
        <v>0</v>
      </c>
      <c r="S159" s="42">
        <f t="shared" si="28"/>
        <v>0</v>
      </c>
      <c r="T159" s="60"/>
    </row>
    <row r="160" spans="1:25" s="88" customFormat="1" ht="15.75" customHeight="1" x14ac:dyDescent="0.25">
      <c r="A160" s="44" t="s">
        <v>393</v>
      </c>
      <c r="B160" s="44"/>
      <c r="C160" s="44" t="s">
        <v>90</v>
      </c>
      <c r="D160" s="72" t="s">
        <v>192</v>
      </c>
      <c r="E160" s="41" t="s">
        <v>17</v>
      </c>
      <c r="F160" s="71">
        <v>1</v>
      </c>
      <c r="G160" s="41"/>
      <c r="H160" s="41"/>
      <c r="I160" s="41"/>
      <c r="J160" s="41"/>
      <c r="K160" s="41"/>
      <c r="L160" s="71">
        <f>F160</f>
        <v>1</v>
      </c>
      <c r="M160" s="102">
        <v>1</v>
      </c>
      <c r="N160" s="108">
        <f>L160</f>
        <v>1</v>
      </c>
      <c r="O160" s="42"/>
      <c r="P160" s="42"/>
      <c r="Q160" s="46">
        <f t="shared" si="26"/>
        <v>0</v>
      </c>
      <c r="R160" s="46">
        <f t="shared" si="27"/>
        <v>0</v>
      </c>
      <c r="S160" s="42">
        <f t="shared" si="28"/>
        <v>0</v>
      </c>
      <c r="T160" s="63"/>
      <c r="U160" s="87"/>
      <c r="V160" s="87"/>
      <c r="W160" s="87"/>
      <c r="X160" s="87"/>
      <c r="Y160" s="87"/>
    </row>
    <row r="161" spans="1:25" s="1" customFormat="1" ht="34.5" customHeight="1" x14ac:dyDescent="0.25">
      <c r="A161" s="19" t="s">
        <v>394</v>
      </c>
      <c r="B161" s="19"/>
      <c r="C161" s="19" t="s">
        <v>91</v>
      </c>
      <c r="D161" s="53" t="s">
        <v>169</v>
      </c>
      <c r="E161" s="3" t="s">
        <v>17</v>
      </c>
      <c r="F161" s="58">
        <v>1</v>
      </c>
      <c r="G161" s="11"/>
      <c r="H161" s="11"/>
      <c r="I161" s="11"/>
      <c r="J161" s="46"/>
      <c r="K161" s="189"/>
      <c r="L161" s="107">
        <f t="shared" ref="L161:L162" si="39">F161</f>
        <v>1</v>
      </c>
      <c r="M161" s="101">
        <v>1</v>
      </c>
      <c r="N161" s="133">
        <f>ROUND(M161*L161,2)</f>
        <v>1</v>
      </c>
      <c r="O161" s="11"/>
      <c r="P161" s="11"/>
      <c r="Q161" s="11">
        <f t="shared" si="26"/>
        <v>0</v>
      </c>
      <c r="R161" s="11">
        <f t="shared" si="27"/>
        <v>0</v>
      </c>
      <c r="S161" s="42">
        <f t="shared" si="28"/>
        <v>0</v>
      </c>
      <c r="T161" s="60"/>
    </row>
    <row r="162" spans="1:25" s="88" customFormat="1" ht="15.75" customHeight="1" x14ac:dyDescent="0.25">
      <c r="A162" s="44" t="s">
        <v>395</v>
      </c>
      <c r="B162" s="44"/>
      <c r="C162" s="44" t="s">
        <v>90</v>
      </c>
      <c r="D162" s="72" t="s">
        <v>192</v>
      </c>
      <c r="E162" s="41" t="s">
        <v>17</v>
      </c>
      <c r="F162" s="71">
        <v>1</v>
      </c>
      <c r="G162" s="41"/>
      <c r="H162" s="41"/>
      <c r="I162" s="41"/>
      <c r="J162" s="41"/>
      <c r="K162" s="41"/>
      <c r="L162" s="100">
        <f t="shared" si="39"/>
        <v>1</v>
      </c>
      <c r="M162" s="102">
        <v>1</v>
      </c>
      <c r="N162" s="108">
        <f>N163</f>
        <v>1</v>
      </c>
      <c r="O162" s="42"/>
      <c r="P162" s="42"/>
      <c r="Q162" s="46">
        <f t="shared" si="26"/>
        <v>0</v>
      </c>
      <c r="R162" s="46">
        <f t="shared" si="27"/>
        <v>0</v>
      </c>
      <c r="S162" s="42">
        <f t="shared" si="28"/>
        <v>0</v>
      </c>
      <c r="T162" s="63"/>
      <c r="U162" s="87"/>
      <c r="V162" s="87"/>
      <c r="W162" s="87"/>
      <c r="X162" s="87"/>
      <c r="Y162" s="87"/>
    </row>
    <row r="163" spans="1:25" s="1" customFormat="1" ht="34.5" customHeight="1" x14ac:dyDescent="0.25">
      <c r="A163" s="19" t="s">
        <v>396</v>
      </c>
      <c r="B163" s="19"/>
      <c r="C163" s="19" t="s">
        <v>91</v>
      </c>
      <c r="D163" s="53" t="s">
        <v>170</v>
      </c>
      <c r="E163" s="3" t="s">
        <v>17</v>
      </c>
      <c r="F163" s="58">
        <v>1</v>
      </c>
      <c r="G163" s="11"/>
      <c r="H163" s="11"/>
      <c r="I163" s="11"/>
      <c r="J163" s="46"/>
      <c r="K163" s="189"/>
      <c r="L163" s="107">
        <f t="shared" ref="L163" si="40">F163</f>
        <v>1</v>
      </c>
      <c r="M163" s="101">
        <v>1</v>
      </c>
      <c r="N163" s="133">
        <f>ROUND(M163*L163,2)</f>
        <v>1</v>
      </c>
      <c r="O163" s="11"/>
      <c r="P163" s="11"/>
      <c r="Q163" s="11">
        <f t="shared" si="26"/>
        <v>0</v>
      </c>
      <c r="R163" s="11">
        <f t="shared" si="27"/>
        <v>0</v>
      </c>
      <c r="S163" s="42">
        <f t="shared" si="28"/>
        <v>0</v>
      </c>
      <c r="T163" s="60"/>
    </row>
    <row r="164" spans="1:25" s="92" customFormat="1" ht="15.75" customHeight="1" x14ac:dyDescent="0.25">
      <c r="A164" s="44" t="s">
        <v>397</v>
      </c>
      <c r="B164" s="250" t="s">
        <v>1619</v>
      </c>
      <c r="C164" s="44" t="s">
        <v>90</v>
      </c>
      <c r="D164" s="51" t="s">
        <v>876</v>
      </c>
      <c r="E164" s="41" t="s">
        <v>3</v>
      </c>
      <c r="F164" s="71">
        <f>F165+F167+F168</f>
        <v>1168</v>
      </c>
      <c r="G164" s="41"/>
      <c r="H164" s="41"/>
      <c r="I164" s="41"/>
      <c r="J164" s="41"/>
      <c r="K164" s="71">
        <f>F164</f>
        <v>1168</v>
      </c>
      <c r="L164" s="71">
        <f>K164</f>
        <v>1168</v>
      </c>
      <c r="M164" s="102">
        <v>1</v>
      </c>
      <c r="N164" s="108">
        <f t="shared" ref="N164:N168" si="41">ROUND(M164*L164,2)</f>
        <v>1168</v>
      </c>
      <c r="O164" s="42"/>
      <c r="P164" s="42"/>
      <c r="Q164" s="46">
        <f t="shared" si="26"/>
        <v>0</v>
      </c>
      <c r="R164" s="46">
        <f t="shared" si="27"/>
        <v>0</v>
      </c>
      <c r="S164" s="42">
        <f t="shared" si="28"/>
        <v>0</v>
      </c>
      <c r="T164" s="62"/>
    </row>
    <row r="165" spans="1:25" s="1" customFormat="1" ht="38.25" customHeight="1" x14ac:dyDescent="0.25">
      <c r="A165" s="19" t="s">
        <v>398</v>
      </c>
      <c r="B165" s="19"/>
      <c r="C165" s="19" t="s">
        <v>91</v>
      </c>
      <c r="D165" s="69" t="s">
        <v>172</v>
      </c>
      <c r="E165" s="3" t="s">
        <v>3</v>
      </c>
      <c r="F165" s="58">
        <v>590</v>
      </c>
      <c r="G165" s="11"/>
      <c r="H165" s="11"/>
      <c r="I165" s="11"/>
      <c r="J165" s="46"/>
      <c r="K165" s="189">
        <f>F165</f>
        <v>590</v>
      </c>
      <c r="L165" s="11">
        <f>K165</f>
        <v>590</v>
      </c>
      <c r="M165" s="101">
        <v>1.1000000000000001</v>
      </c>
      <c r="N165" s="133">
        <f t="shared" si="41"/>
        <v>649</v>
      </c>
      <c r="O165" s="11"/>
      <c r="P165" s="11"/>
      <c r="Q165" s="11">
        <f t="shared" si="26"/>
        <v>0</v>
      </c>
      <c r="R165" s="11">
        <f t="shared" si="27"/>
        <v>0</v>
      </c>
      <c r="S165" s="42">
        <f t="shared" si="28"/>
        <v>0</v>
      </c>
      <c r="T165" s="60"/>
    </row>
    <row r="166" spans="1:25" s="152" customFormat="1" ht="25.5" customHeight="1" x14ac:dyDescent="0.25">
      <c r="A166" s="19" t="s">
        <v>399</v>
      </c>
      <c r="B166" s="19"/>
      <c r="C166" s="19" t="s">
        <v>91</v>
      </c>
      <c r="D166" s="69" t="s">
        <v>2516</v>
      </c>
      <c r="E166" s="14" t="s">
        <v>2</v>
      </c>
      <c r="F166" s="288">
        <f>F165</f>
        <v>590</v>
      </c>
      <c r="G166" s="289"/>
      <c r="H166" s="289"/>
      <c r="I166" s="289"/>
      <c r="J166" s="289"/>
      <c r="K166" s="289">
        <f>F166</f>
        <v>590</v>
      </c>
      <c r="L166" s="289">
        <f t="shared" ref="L166:L168" si="42">K166</f>
        <v>590</v>
      </c>
      <c r="M166" s="290">
        <v>1</v>
      </c>
      <c r="N166" s="107">
        <f>ROUND(M166*L166,2)</f>
        <v>590</v>
      </c>
      <c r="O166" s="11"/>
      <c r="P166" s="11"/>
      <c r="Q166" s="11">
        <f t="shared" ref="Q166" si="43">ROUND(N166*O166,2)</f>
        <v>0</v>
      </c>
      <c r="R166" s="11">
        <f t="shared" ref="R166" si="44">ROUND(N166*P166,2)</f>
        <v>0</v>
      </c>
      <c r="S166" s="42">
        <f t="shared" ref="S166" si="45">ROUND(Q166+R166,2)</f>
        <v>0</v>
      </c>
      <c r="T166" s="60"/>
    </row>
    <row r="167" spans="1:25" s="1" customFormat="1" ht="37.5" customHeight="1" x14ac:dyDescent="0.25">
      <c r="A167" s="19" t="s">
        <v>400</v>
      </c>
      <c r="B167" s="19"/>
      <c r="C167" s="19" t="s">
        <v>91</v>
      </c>
      <c r="D167" s="53" t="s">
        <v>249</v>
      </c>
      <c r="E167" s="3" t="s">
        <v>3</v>
      </c>
      <c r="F167" s="58">
        <v>490</v>
      </c>
      <c r="G167" s="14"/>
      <c r="H167" s="14"/>
      <c r="I167" s="14"/>
      <c r="J167" s="45"/>
      <c r="K167" s="189">
        <f t="shared" ref="K167:K168" si="46">F167</f>
        <v>490</v>
      </c>
      <c r="L167" s="11">
        <f t="shared" si="42"/>
        <v>490</v>
      </c>
      <c r="M167" s="101">
        <v>1.1000000000000001</v>
      </c>
      <c r="N167" s="133">
        <f t="shared" si="41"/>
        <v>539</v>
      </c>
      <c r="O167" s="11"/>
      <c r="P167" s="11"/>
      <c r="Q167" s="11">
        <f t="shared" si="26"/>
        <v>0</v>
      </c>
      <c r="R167" s="11">
        <f t="shared" si="27"/>
        <v>0</v>
      </c>
      <c r="S167" s="42">
        <f t="shared" si="28"/>
        <v>0</v>
      </c>
      <c r="T167" s="60"/>
      <c r="U167" s="4"/>
    </row>
    <row r="168" spans="1:25" s="1" customFormat="1" ht="44.25" customHeight="1" x14ac:dyDescent="0.25">
      <c r="A168" s="19" t="s">
        <v>401</v>
      </c>
      <c r="B168" s="19"/>
      <c r="C168" s="19" t="s">
        <v>91</v>
      </c>
      <c r="D168" s="69" t="s">
        <v>250</v>
      </c>
      <c r="E168" s="3" t="s">
        <v>3</v>
      </c>
      <c r="F168" s="58">
        <v>88</v>
      </c>
      <c r="G168" s="14"/>
      <c r="H168" s="14"/>
      <c r="I168" s="14"/>
      <c r="J168" s="45"/>
      <c r="K168" s="189">
        <f t="shared" si="46"/>
        <v>88</v>
      </c>
      <c r="L168" s="11">
        <f t="shared" si="42"/>
        <v>88</v>
      </c>
      <c r="M168" s="101">
        <v>1.1000000000000001</v>
      </c>
      <c r="N168" s="133">
        <f t="shared" si="41"/>
        <v>96.8</v>
      </c>
      <c r="O168" s="11"/>
      <c r="P168" s="11"/>
      <c r="Q168" s="11">
        <f t="shared" si="26"/>
        <v>0</v>
      </c>
      <c r="R168" s="11">
        <f t="shared" si="27"/>
        <v>0</v>
      </c>
      <c r="S168" s="42">
        <f t="shared" si="28"/>
        <v>0</v>
      </c>
      <c r="T168" s="60"/>
      <c r="U168" s="4"/>
    </row>
    <row r="169" spans="1:25" s="152" customFormat="1" ht="25.5" customHeight="1" x14ac:dyDescent="0.25">
      <c r="A169" s="19" t="s">
        <v>402</v>
      </c>
      <c r="B169" s="19"/>
      <c r="C169" s="19" t="s">
        <v>91</v>
      </c>
      <c r="D169" s="69" t="s">
        <v>2517</v>
      </c>
      <c r="E169" s="14" t="s">
        <v>2</v>
      </c>
      <c r="F169" s="288">
        <f>F167+F168</f>
        <v>578</v>
      </c>
      <c r="G169" s="289"/>
      <c r="H169" s="289"/>
      <c r="I169" s="289"/>
      <c r="J169" s="289"/>
      <c r="K169" s="289">
        <f t="shared" ref="K169" si="47">F169</f>
        <v>578</v>
      </c>
      <c r="L169" s="289">
        <f>K169</f>
        <v>578</v>
      </c>
      <c r="M169" s="290">
        <v>2</v>
      </c>
      <c r="N169" s="107">
        <f>ROUND(M169*L169,2)</f>
        <v>1156</v>
      </c>
      <c r="O169" s="11"/>
      <c r="P169" s="11"/>
      <c r="Q169" s="11">
        <f t="shared" ref="Q169" si="48">ROUND(N169*O169,2)</f>
        <v>0</v>
      </c>
      <c r="R169" s="11">
        <f t="shared" ref="R169" si="49">ROUND(N169*P169,2)</f>
        <v>0</v>
      </c>
      <c r="S169" s="42">
        <f t="shared" ref="S169" si="50">ROUND(Q169+R169,2)</f>
        <v>0</v>
      </c>
      <c r="T169" s="60"/>
    </row>
    <row r="170" spans="1:25" s="92" customFormat="1" ht="15.75" customHeight="1" x14ac:dyDescent="0.25">
      <c r="A170" s="44" t="s">
        <v>397</v>
      </c>
      <c r="B170" s="250" t="s">
        <v>1619</v>
      </c>
      <c r="C170" s="44" t="s">
        <v>90</v>
      </c>
      <c r="D170" s="51" t="s">
        <v>747</v>
      </c>
      <c r="E170" s="41" t="s">
        <v>3</v>
      </c>
      <c r="F170" s="71">
        <f>F171+F172</f>
        <v>2</v>
      </c>
      <c r="G170" s="41"/>
      <c r="H170" s="41"/>
      <c r="I170" s="41"/>
      <c r="J170" s="41"/>
      <c r="K170" s="71">
        <f>F170</f>
        <v>2</v>
      </c>
      <c r="L170" s="71">
        <f>K170</f>
        <v>2</v>
      </c>
      <c r="M170" s="102">
        <v>1</v>
      </c>
      <c r="N170" s="108">
        <f t="shared" ref="N170:N171" si="51">ROUND(M170*L170,2)</f>
        <v>2</v>
      </c>
      <c r="O170" s="42"/>
      <c r="P170" s="42"/>
      <c r="Q170" s="46">
        <f t="shared" ref="Q170" si="52">ROUND(N170*O170,2)</f>
        <v>0</v>
      </c>
      <c r="R170" s="46">
        <f t="shared" ref="R170" si="53">ROUND(N170*P170,2)</f>
        <v>0</v>
      </c>
      <c r="S170" s="42">
        <f t="shared" ref="S170" si="54">ROUND(Q170+R170,2)</f>
        <v>0</v>
      </c>
      <c r="T170" s="62"/>
    </row>
    <row r="171" spans="1:25" s="152" customFormat="1" ht="30.75" customHeight="1" x14ac:dyDescent="0.25">
      <c r="A171" s="19" t="s">
        <v>401</v>
      </c>
      <c r="B171" s="19"/>
      <c r="C171" s="19" t="s">
        <v>91</v>
      </c>
      <c r="D171" s="69" t="s">
        <v>248</v>
      </c>
      <c r="E171" s="14" t="s">
        <v>3</v>
      </c>
      <c r="F171" s="57">
        <v>0.14000000000000001</v>
      </c>
      <c r="G171" s="11"/>
      <c r="H171" s="11"/>
      <c r="I171" s="11"/>
      <c r="J171" s="11"/>
      <c r="K171" s="11">
        <f t="shared" ref="K171:K172" si="55">F171</f>
        <v>0.14000000000000001</v>
      </c>
      <c r="L171" s="101">
        <f t="shared" ref="L171:L172" si="56">K171</f>
        <v>0.14000000000000001</v>
      </c>
      <c r="M171" s="101">
        <v>1.1000000000000001</v>
      </c>
      <c r="N171" s="107">
        <f t="shared" si="51"/>
        <v>0.15</v>
      </c>
      <c r="O171" s="11"/>
      <c r="P171" s="11"/>
      <c r="Q171" s="11">
        <f t="shared" si="26"/>
        <v>0</v>
      </c>
      <c r="R171" s="11">
        <f t="shared" si="27"/>
        <v>0</v>
      </c>
      <c r="S171" s="42">
        <f t="shared" si="28"/>
        <v>0</v>
      </c>
      <c r="T171" s="60"/>
    </row>
    <row r="172" spans="1:25" s="152" customFormat="1" ht="30.75" customHeight="1" x14ac:dyDescent="0.25">
      <c r="A172" s="19" t="s">
        <v>402</v>
      </c>
      <c r="B172" s="19"/>
      <c r="C172" s="19" t="s">
        <v>91</v>
      </c>
      <c r="D172" s="69" t="s">
        <v>251</v>
      </c>
      <c r="E172" s="14" t="s">
        <v>3</v>
      </c>
      <c r="F172" s="57">
        <v>2.15</v>
      </c>
      <c r="G172" s="11"/>
      <c r="H172" s="11"/>
      <c r="I172" s="11"/>
      <c r="J172" s="11"/>
      <c r="K172" s="11">
        <f t="shared" si="55"/>
        <v>2.15</v>
      </c>
      <c r="L172" s="101">
        <f t="shared" si="56"/>
        <v>2.15</v>
      </c>
      <c r="M172" s="101">
        <v>1.1000000000000001</v>
      </c>
      <c r="N172" s="107">
        <f t="shared" ref="N172:N194" si="57">ROUND(M172*L172,2)</f>
        <v>2.37</v>
      </c>
      <c r="O172" s="11"/>
      <c r="P172" s="11"/>
      <c r="Q172" s="11">
        <f t="shared" si="26"/>
        <v>0</v>
      </c>
      <c r="R172" s="11">
        <f t="shared" si="27"/>
        <v>0</v>
      </c>
      <c r="S172" s="42">
        <f t="shared" si="28"/>
        <v>0</v>
      </c>
      <c r="T172" s="60"/>
      <c r="U172" s="151"/>
      <c r="V172" s="151"/>
      <c r="W172" s="151"/>
      <c r="X172" s="151"/>
    </row>
    <row r="173" spans="1:25" s="1" customFormat="1" ht="15.75" customHeight="1" x14ac:dyDescent="0.25">
      <c r="A173" s="19" t="s">
        <v>403</v>
      </c>
      <c r="B173" s="19"/>
      <c r="C173" s="19" t="s">
        <v>91</v>
      </c>
      <c r="D173" s="53" t="s">
        <v>173</v>
      </c>
      <c r="E173" s="3" t="s">
        <v>416</v>
      </c>
      <c r="F173" s="58">
        <v>1</v>
      </c>
      <c r="G173" s="11"/>
      <c r="H173" s="11"/>
      <c r="I173" s="11"/>
      <c r="J173" s="46"/>
      <c r="K173" s="189">
        <f>F173</f>
        <v>1</v>
      </c>
      <c r="L173" s="101">
        <f>K173</f>
        <v>1</v>
      </c>
      <c r="M173" s="101">
        <v>1</v>
      </c>
      <c r="N173" s="133">
        <f>ROUND(M173*L173,2)</f>
        <v>1</v>
      </c>
      <c r="O173" s="11"/>
      <c r="P173" s="11"/>
      <c r="Q173" s="11">
        <f t="shared" si="26"/>
        <v>0</v>
      </c>
      <c r="R173" s="11">
        <f t="shared" si="27"/>
        <v>0</v>
      </c>
      <c r="S173" s="42">
        <f t="shared" si="28"/>
        <v>0</v>
      </c>
      <c r="T173" s="60"/>
    </row>
    <row r="174" spans="1:25" s="1" customFormat="1" ht="21" customHeight="1" x14ac:dyDescent="0.25">
      <c r="A174" s="19" t="s">
        <v>404</v>
      </c>
      <c r="B174" s="19"/>
      <c r="C174" s="19" t="s">
        <v>91</v>
      </c>
      <c r="D174" s="53" t="s">
        <v>171</v>
      </c>
      <c r="E174" s="3" t="s">
        <v>17</v>
      </c>
      <c r="F174" s="58">
        <v>1</v>
      </c>
      <c r="G174" s="11"/>
      <c r="H174" s="11"/>
      <c r="I174" s="11"/>
      <c r="J174" s="46"/>
      <c r="K174" s="189">
        <f>F174</f>
        <v>1</v>
      </c>
      <c r="L174" s="101">
        <f>K174</f>
        <v>1</v>
      </c>
      <c r="M174" s="101">
        <v>1</v>
      </c>
      <c r="N174" s="133">
        <f>ROUND(M174*L174,2)</f>
        <v>1</v>
      </c>
      <c r="O174" s="11"/>
      <c r="P174" s="11"/>
      <c r="Q174" s="11">
        <f t="shared" si="26"/>
        <v>0</v>
      </c>
      <c r="R174" s="11">
        <f t="shared" si="27"/>
        <v>0</v>
      </c>
      <c r="S174" s="42">
        <f t="shared" si="28"/>
        <v>0</v>
      </c>
      <c r="T174" s="60"/>
    </row>
    <row r="175" spans="1:25" s="88" customFormat="1" ht="15.75" customHeight="1" x14ac:dyDescent="0.25">
      <c r="A175" s="44" t="s">
        <v>1610</v>
      </c>
      <c r="B175" s="250" t="s">
        <v>1845</v>
      </c>
      <c r="C175" s="44" t="s">
        <v>90</v>
      </c>
      <c r="D175" s="70" t="s">
        <v>1609</v>
      </c>
      <c r="E175" s="41" t="s">
        <v>17</v>
      </c>
      <c r="F175" s="71">
        <f>F176+F177+F178</f>
        <v>30</v>
      </c>
      <c r="G175" s="71"/>
      <c r="H175" s="71"/>
      <c r="I175" s="71"/>
      <c r="J175" s="71"/>
      <c r="K175" s="71"/>
      <c r="L175" s="71">
        <f t="shared" ref="L175" si="58">L176+L177+L178</f>
        <v>30</v>
      </c>
      <c r="M175" s="100">
        <v>1</v>
      </c>
      <c r="N175" s="378">
        <f>L175</f>
        <v>30</v>
      </c>
      <c r="O175" s="42"/>
      <c r="P175" s="42"/>
      <c r="Q175" s="46">
        <f t="shared" si="26"/>
        <v>0</v>
      </c>
      <c r="R175" s="46">
        <f t="shared" si="27"/>
        <v>0</v>
      </c>
      <c r="S175" s="42">
        <f t="shared" si="28"/>
        <v>0</v>
      </c>
      <c r="T175" s="62" t="s">
        <v>94</v>
      </c>
      <c r="U175" s="87"/>
      <c r="V175" s="87"/>
      <c r="W175" s="87"/>
      <c r="X175" s="87"/>
      <c r="Y175" s="87"/>
    </row>
    <row r="176" spans="1:25" s="152" customFormat="1" ht="15.75" customHeight="1" x14ac:dyDescent="0.25">
      <c r="A176" s="19" t="s">
        <v>1611</v>
      </c>
      <c r="B176" s="19"/>
      <c r="C176" s="19" t="s">
        <v>91</v>
      </c>
      <c r="D176" s="69" t="s">
        <v>244</v>
      </c>
      <c r="E176" s="14" t="s">
        <v>17</v>
      </c>
      <c r="F176" s="58">
        <v>1</v>
      </c>
      <c r="G176" s="14"/>
      <c r="H176" s="14"/>
      <c r="I176" s="14"/>
      <c r="J176" s="14"/>
      <c r="K176" s="14"/>
      <c r="L176" s="101">
        <f t="shared" ref="L176:L178" si="59">F176</f>
        <v>1</v>
      </c>
      <c r="M176" s="101">
        <v>1</v>
      </c>
      <c r="N176" s="107">
        <f t="shared" ref="N176:N178" si="60">ROUND(M176*L176,2)</f>
        <v>1</v>
      </c>
      <c r="O176" s="11"/>
      <c r="P176" s="11"/>
      <c r="Q176" s="11">
        <f t="shared" si="26"/>
        <v>0</v>
      </c>
      <c r="R176" s="11">
        <f t="shared" si="27"/>
        <v>0</v>
      </c>
      <c r="S176" s="42">
        <f t="shared" si="28"/>
        <v>0</v>
      </c>
      <c r="T176" s="60"/>
      <c r="U176" s="151"/>
      <c r="V176" s="151"/>
      <c r="W176" s="151"/>
      <c r="X176" s="151"/>
      <c r="Y176" s="151"/>
    </row>
    <row r="177" spans="1:25" s="152" customFormat="1" ht="15.75" customHeight="1" x14ac:dyDescent="0.25">
      <c r="A177" s="19" t="s">
        <v>1612</v>
      </c>
      <c r="B177" s="19"/>
      <c r="C177" s="19" t="s">
        <v>91</v>
      </c>
      <c r="D177" s="69" t="s">
        <v>245</v>
      </c>
      <c r="E177" s="14" t="s">
        <v>17</v>
      </c>
      <c r="F177" s="58">
        <v>3</v>
      </c>
      <c r="G177" s="14"/>
      <c r="H177" s="14"/>
      <c r="I177" s="14"/>
      <c r="J177" s="14"/>
      <c r="K177" s="14"/>
      <c r="L177" s="101">
        <f t="shared" si="59"/>
        <v>3</v>
      </c>
      <c r="M177" s="101">
        <v>1</v>
      </c>
      <c r="N177" s="107">
        <f t="shared" si="60"/>
        <v>3</v>
      </c>
      <c r="O177" s="11"/>
      <c r="P177" s="11"/>
      <c r="Q177" s="11">
        <f t="shared" si="26"/>
        <v>0</v>
      </c>
      <c r="R177" s="11">
        <f t="shared" si="27"/>
        <v>0</v>
      </c>
      <c r="S177" s="42">
        <f t="shared" si="28"/>
        <v>0</v>
      </c>
      <c r="T177" s="60"/>
      <c r="U177" s="151"/>
      <c r="V177" s="151"/>
      <c r="W177" s="151"/>
      <c r="X177" s="151"/>
      <c r="Y177" s="151"/>
    </row>
    <row r="178" spans="1:25" s="152" customFormat="1" ht="15.75" customHeight="1" x14ac:dyDescent="0.25">
      <c r="A178" s="19" t="s">
        <v>1613</v>
      </c>
      <c r="B178" s="19"/>
      <c r="C178" s="19" t="s">
        <v>91</v>
      </c>
      <c r="D178" s="69" t="s">
        <v>246</v>
      </c>
      <c r="E178" s="14" t="s">
        <v>17</v>
      </c>
      <c r="F178" s="58">
        <v>26</v>
      </c>
      <c r="G178" s="14"/>
      <c r="H178" s="14"/>
      <c r="I178" s="14"/>
      <c r="J178" s="14"/>
      <c r="K178" s="14"/>
      <c r="L178" s="101">
        <f t="shared" si="59"/>
        <v>26</v>
      </c>
      <c r="M178" s="101">
        <v>1</v>
      </c>
      <c r="N178" s="107">
        <f t="shared" si="60"/>
        <v>26</v>
      </c>
      <c r="O178" s="11"/>
      <c r="P178" s="11"/>
      <c r="Q178" s="11">
        <f t="shared" si="26"/>
        <v>0</v>
      </c>
      <c r="R178" s="11">
        <f t="shared" si="27"/>
        <v>0</v>
      </c>
      <c r="S178" s="42">
        <f t="shared" si="28"/>
        <v>0</v>
      </c>
      <c r="T178" s="60"/>
      <c r="U178" s="151"/>
      <c r="V178" s="151"/>
      <c r="W178" s="151"/>
      <c r="X178" s="151"/>
      <c r="Y178" s="151"/>
    </row>
    <row r="179" spans="1:25" s="387" customFormat="1" ht="28.5" customHeight="1" x14ac:dyDescent="0.25">
      <c r="A179" s="379"/>
      <c r="B179" s="379"/>
      <c r="C179" s="379"/>
      <c r="D179" s="380" t="s">
        <v>1608</v>
      </c>
      <c r="E179" s="381"/>
      <c r="F179" s="381"/>
      <c r="G179" s="381"/>
      <c r="H179" s="381"/>
      <c r="I179" s="381"/>
      <c r="J179" s="381"/>
      <c r="K179" s="381"/>
      <c r="L179" s="382"/>
      <c r="M179" s="382"/>
      <c r="N179" s="383"/>
      <c r="O179" s="384"/>
      <c r="P179" s="384"/>
      <c r="Q179" s="384"/>
      <c r="R179" s="384"/>
      <c r="S179" s="385"/>
      <c r="T179" s="384"/>
      <c r="U179" s="386"/>
      <c r="V179" s="386"/>
      <c r="W179" s="386"/>
      <c r="X179" s="386"/>
      <c r="Y179" s="386"/>
    </row>
    <row r="180" spans="1:25" s="86" customFormat="1" ht="22.5" customHeight="1" x14ac:dyDescent="0.25">
      <c r="A180" s="65" t="s">
        <v>14</v>
      </c>
      <c r="B180" s="65"/>
      <c r="C180" s="65"/>
      <c r="D180" s="49" t="s">
        <v>405</v>
      </c>
      <c r="E180" s="66"/>
      <c r="F180" s="67"/>
      <c r="G180" s="66"/>
      <c r="H180" s="66"/>
      <c r="I180" s="66"/>
      <c r="J180" s="66"/>
      <c r="K180" s="66"/>
      <c r="L180" s="144"/>
      <c r="M180" s="98"/>
      <c r="N180" s="105"/>
      <c r="O180" s="68"/>
      <c r="P180" s="68"/>
      <c r="Q180" s="39"/>
      <c r="R180" s="39"/>
      <c r="S180" s="68"/>
      <c r="T180" s="68"/>
      <c r="U180" s="85"/>
      <c r="V180" s="85"/>
      <c r="W180" s="85"/>
      <c r="X180" s="85"/>
      <c r="Y180" s="85"/>
    </row>
    <row r="181" spans="1:25" s="92" customFormat="1" ht="32.25" customHeight="1" x14ac:dyDescent="0.25">
      <c r="A181" s="44" t="s">
        <v>406</v>
      </c>
      <c r="B181" s="232" t="s">
        <v>1624</v>
      </c>
      <c r="C181" s="44" t="s">
        <v>90</v>
      </c>
      <c r="D181" s="51" t="s">
        <v>92</v>
      </c>
      <c r="E181" s="41" t="s">
        <v>3</v>
      </c>
      <c r="F181" s="71">
        <f>F182+F183+F184</f>
        <v>0</v>
      </c>
      <c r="G181" s="41"/>
      <c r="H181" s="41"/>
      <c r="I181" s="41"/>
      <c r="J181" s="43">
        <f>J182+J183+J184</f>
        <v>110.39</v>
      </c>
      <c r="K181" s="43">
        <f>SUM(K182:K189)</f>
        <v>52.29</v>
      </c>
      <c r="L181" s="43"/>
      <c r="M181" s="100"/>
      <c r="N181" s="170">
        <f>K181</f>
        <v>52.29</v>
      </c>
      <c r="O181" s="42"/>
      <c r="P181" s="42"/>
      <c r="Q181" s="46">
        <f t="shared" si="26"/>
        <v>0</v>
      </c>
      <c r="R181" s="46">
        <f>ROUND(N181*P181,2)</f>
        <v>0</v>
      </c>
      <c r="S181" s="42">
        <f t="shared" si="28"/>
        <v>0</v>
      </c>
      <c r="T181" s="42" t="s">
        <v>93</v>
      </c>
      <c r="U181" s="91"/>
      <c r="V181" s="91"/>
      <c r="W181" s="91"/>
      <c r="X181" s="91"/>
      <c r="Y181" s="91"/>
    </row>
    <row r="182" spans="1:25" s="1" customFormat="1" ht="15.75" customHeight="1" x14ac:dyDescent="0.25">
      <c r="A182" s="19" t="s">
        <v>407</v>
      </c>
      <c r="B182" s="19"/>
      <c r="C182" s="19" t="s">
        <v>91</v>
      </c>
      <c r="D182" s="69" t="s">
        <v>417</v>
      </c>
      <c r="E182" s="3" t="s">
        <v>748</v>
      </c>
      <c r="F182" s="58"/>
      <c r="G182" s="14"/>
      <c r="H182" s="14"/>
      <c r="I182" s="14"/>
      <c r="J182" s="45">
        <v>23.64</v>
      </c>
      <c r="K182" s="193">
        <f>J182*0.1*3.14</f>
        <v>7.42</v>
      </c>
      <c r="L182" s="57">
        <f>J182</f>
        <v>23.64</v>
      </c>
      <c r="M182" s="101">
        <v>1</v>
      </c>
      <c r="N182" s="133">
        <f t="shared" si="57"/>
        <v>23.64</v>
      </c>
      <c r="O182" s="11"/>
      <c r="P182" s="11"/>
      <c r="Q182" s="11">
        <f t="shared" si="26"/>
        <v>0</v>
      </c>
      <c r="R182" s="11">
        <f t="shared" si="27"/>
        <v>0</v>
      </c>
      <c r="S182" s="42">
        <f t="shared" si="28"/>
        <v>0</v>
      </c>
      <c r="T182" s="60"/>
      <c r="U182" s="4"/>
      <c r="V182" s="4"/>
      <c r="W182" s="4"/>
      <c r="X182" s="4"/>
      <c r="Y182" s="4"/>
    </row>
    <row r="183" spans="1:25" s="1" customFormat="1" ht="15.75" customHeight="1" x14ac:dyDescent="0.25">
      <c r="A183" s="19" t="s">
        <v>408</v>
      </c>
      <c r="B183" s="19"/>
      <c r="C183" s="19" t="s">
        <v>91</v>
      </c>
      <c r="D183" s="69" t="s">
        <v>418</v>
      </c>
      <c r="E183" s="3" t="s">
        <v>748</v>
      </c>
      <c r="F183" s="58"/>
      <c r="G183" s="14"/>
      <c r="H183" s="14"/>
      <c r="I183" s="14"/>
      <c r="J183" s="45">
        <v>0.86</v>
      </c>
      <c r="K183" s="193">
        <f>0.16*3.14*J183</f>
        <v>0.43</v>
      </c>
      <c r="L183" s="57">
        <f t="shared" ref="L183:L184" si="61">J183</f>
        <v>0.86</v>
      </c>
      <c r="M183" s="101">
        <v>1</v>
      </c>
      <c r="N183" s="133">
        <f t="shared" si="57"/>
        <v>0.86</v>
      </c>
      <c r="O183" s="11"/>
      <c r="P183" s="11"/>
      <c r="Q183" s="11">
        <f t="shared" si="26"/>
        <v>0</v>
      </c>
      <c r="R183" s="11">
        <f t="shared" si="27"/>
        <v>0</v>
      </c>
      <c r="S183" s="42">
        <f t="shared" si="28"/>
        <v>0</v>
      </c>
      <c r="T183" s="60"/>
      <c r="U183" s="4"/>
      <c r="V183" s="4"/>
      <c r="W183" s="4"/>
      <c r="X183" s="4"/>
      <c r="Y183" s="4"/>
    </row>
    <row r="184" spans="1:25" s="1" customFormat="1" ht="15.75" customHeight="1" x14ac:dyDescent="0.25">
      <c r="A184" s="19" t="s">
        <v>409</v>
      </c>
      <c r="B184" s="19"/>
      <c r="C184" s="19" t="s">
        <v>91</v>
      </c>
      <c r="D184" s="69" t="s">
        <v>419</v>
      </c>
      <c r="E184" s="3" t="s">
        <v>748</v>
      </c>
      <c r="F184" s="58"/>
      <c r="G184" s="14"/>
      <c r="H184" s="14"/>
      <c r="I184" s="14"/>
      <c r="J184" s="45">
        <v>85.89</v>
      </c>
      <c r="K184" s="193">
        <f>J184*0.16*3.14</f>
        <v>43.15</v>
      </c>
      <c r="L184" s="57">
        <f t="shared" si="61"/>
        <v>85.89</v>
      </c>
      <c r="M184" s="101">
        <v>1</v>
      </c>
      <c r="N184" s="133">
        <f t="shared" si="57"/>
        <v>85.89</v>
      </c>
      <c r="O184" s="11"/>
      <c r="P184" s="11"/>
      <c r="Q184" s="11">
        <f t="shared" si="26"/>
        <v>0</v>
      </c>
      <c r="R184" s="11">
        <f t="shared" si="27"/>
        <v>0</v>
      </c>
      <c r="S184" s="42">
        <f t="shared" si="28"/>
        <v>0</v>
      </c>
      <c r="T184" s="60"/>
      <c r="U184" s="4"/>
    </row>
    <row r="185" spans="1:25" s="1" customFormat="1" ht="15.75" customHeight="1" x14ac:dyDescent="0.25">
      <c r="A185" s="19" t="s">
        <v>410</v>
      </c>
      <c r="B185" s="19"/>
      <c r="C185" s="19" t="s">
        <v>91</v>
      </c>
      <c r="D185" s="69" t="s">
        <v>420</v>
      </c>
      <c r="E185" s="3" t="s">
        <v>17</v>
      </c>
      <c r="F185" s="58">
        <v>8</v>
      </c>
      <c r="G185" s="14"/>
      <c r="H185" s="14"/>
      <c r="I185" s="14"/>
      <c r="J185" s="45"/>
      <c r="K185" s="193">
        <v>0.45</v>
      </c>
      <c r="L185" s="101">
        <f>F185</f>
        <v>8</v>
      </c>
      <c r="M185" s="101">
        <v>1</v>
      </c>
      <c r="N185" s="133">
        <f t="shared" si="57"/>
        <v>8</v>
      </c>
      <c r="O185" s="11"/>
      <c r="P185" s="11"/>
      <c r="Q185" s="11">
        <f t="shared" si="26"/>
        <v>0</v>
      </c>
      <c r="R185" s="11">
        <f t="shared" si="27"/>
        <v>0</v>
      </c>
      <c r="S185" s="42">
        <f t="shared" si="28"/>
        <v>0</v>
      </c>
      <c r="T185" s="60"/>
      <c r="U185" s="4"/>
      <c r="V185" s="4"/>
      <c r="W185" s="4"/>
      <c r="X185" s="4"/>
      <c r="Y185" s="4"/>
    </row>
    <row r="186" spans="1:25" s="1" customFormat="1" ht="15.75" customHeight="1" x14ac:dyDescent="0.25">
      <c r="A186" s="19" t="s">
        <v>411</v>
      </c>
      <c r="B186" s="19"/>
      <c r="C186" s="19" t="s">
        <v>91</v>
      </c>
      <c r="D186" s="69" t="s">
        <v>421</v>
      </c>
      <c r="E186" s="3" t="s">
        <v>17</v>
      </c>
      <c r="F186" s="58">
        <v>1</v>
      </c>
      <c r="G186" s="14"/>
      <c r="H186" s="14"/>
      <c r="I186" s="14"/>
      <c r="J186" s="45"/>
      <c r="K186" s="193">
        <v>0.09</v>
      </c>
      <c r="L186" s="101">
        <f t="shared" ref="L186:L189" si="62">F186</f>
        <v>1</v>
      </c>
      <c r="M186" s="101">
        <v>1</v>
      </c>
      <c r="N186" s="133">
        <f t="shared" si="57"/>
        <v>1</v>
      </c>
      <c r="O186" s="11"/>
      <c r="P186" s="11"/>
      <c r="Q186" s="11">
        <f t="shared" si="26"/>
        <v>0</v>
      </c>
      <c r="R186" s="11">
        <f t="shared" si="27"/>
        <v>0</v>
      </c>
      <c r="S186" s="42">
        <f t="shared" si="28"/>
        <v>0</v>
      </c>
      <c r="T186" s="60"/>
      <c r="U186" s="4"/>
    </row>
    <row r="187" spans="1:25" s="1" customFormat="1" ht="15.75" customHeight="1" x14ac:dyDescent="0.25">
      <c r="A187" s="19" t="s">
        <v>412</v>
      </c>
      <c r="B187" s="19"/>
      <c r="C187" s="19" t="s">
        <v>91</v>
      </c>
      <c r="D187" s="69" t="s">
        <v>425</v>
      </c>
      <c r="E187" s="3" t="s">
        <v>17</v>
      </c>
      <c r="F187" s="58">
        <v>3</v>
      </c>
      <c r="G187" s="14"/>
      <c r="H187" s="14"/>
      <c r="I187" s="14"/>
      <c r="J187" s="45"/>
      <c r="K187" s="188">
        <v>0.24</v>
      </c>
      <c r="L187" s="101">
        <f t="shared" si="62"/>
        <v>3</v>
      </c>
      <c r="M187" s="101">
        <v>1</v>
      </c>
      <c r="N187" s="133">
        <f t="shared" ref="N187:N190" si="63">ROUND(M187*L187,2)</f>
        <v>3</v>
      </c>
      <c r="O187" s="11"/>
      <c r="P187" s="11"/>
      <c r="Q187" s="11">
        <f t="shared" si="26"/>
        <v>0</v>
      </c>
      <c r="R187" s="11">
        <f t="shared" si="27"/>
        <v>0</v>
      </c>
      <c r="S187" s="42">
        <f t="shared" si="28"/>
        <v>0</v>
      </c>
      <c r="T187" s="60"/>
      <c r="U187" s="4"/>
    </row>
    <row r="188" spans="1:25" s="1" customFormat="1" ht="15.75" customHeight="1" x14ac:dyDescent="0.25">
      <c r="A188" s="19" t="s">
        <v>413</v>
      </c>
      <c r="B188" s="19"/>
      <c r="C188" s="19" t="s">
        <v>91</v>
      </c>
      <c r="D188" s="69" t="s">
        <v>426</v>
      </c>
      <c r="E188" s="3" t="s">
        <v>17</v>
      </c>
      <c r="F188" s="58">
        <v>1</v>
      </c>
      <c r="G188" s="14"/>
      <c r="H188" s="14"/>
      <c r="I188" s="14"/>
      <c r="J188" s="45"/>
      <c r="K188" s="188">
        <v>0.18</v>
      </c>
      <c r="L188" s="101">
        <f>F188</f>
        <v>1</v>
      </c>
      <c r="M188" s="101">
        <v>1</v>
      </c>
      <c r="N188" s="133">
        <f t="shared" si="63"/>
        <v>1</v>
      </c>
      <c r="O188" s="11"/>
      <c r="P188" s="11"/>
      <c r="Q188" s="11">
        <f t="shared" si="26"/>
        <v>0</v>
      </c>
      <c r="R188" s="11">
        <f t="shared" si="27"/>
        <v>0</v>
      </c>
      <c r="S188" s="42">
        <f t="shared" si="28"/>
        <v>0</v>
      </c>
      <c r="T188" s="60"/>
      <c r="U188" s="4"/>
    </row>
    <row r="189" spans="1:25" s="1" customFormat="1" ht="15.75" customHeight="1" x14ac:dyDescent="0.25">
      <c r="A189" s="19" t="s">
        <v>414</v>
      </c>
      <c r="B189" s="19"/>
      <c r="C189" s="19" t="s">
        <v>91</v>
      </c>
      <c r="D189" s="69" t="s">
        <v>427</v>
      </c>
      <c r="E189" s="3" t="s">
        <v>17</v>
      </c>
      <c r="F189" s="58">
        <v>2</v>
      </c>
      <c r="G189" s="14"/>
      <c r="H189" s="14"/>
      <c r="I189" s="14"/>
      <c r="J189" s="45"/>
      <c r="K189" s="188">
        <v>0.33</v>
      </c>
      <c r="L189" s="101">
        <f t="shared" si="62"/>
        <v>2</v>
      </c>
      <c r="M189" s="101">
        <v>1</v>
      </c>
      <c r="N189" s="133">
        <f t="shared" si="63"/>
        <v>2</v>
      </c>
      <c r="O189" s="11"/>
      <c r="P189" s="11"/>
      <c r="Q189" s="11">
        <f t="shared" si="26"/>
        <v>0</v>
      </c>
      <c r="R189" s="11">
        <f t="shared" si="27"/>
        <v>0</v>
      </c>
      <c r="S189" s="42">
        <f t="shared" si="28"/>
        <v>0</v>
      </c>
      <c r="T189" s="60"/>
      <c r="U189" s="4"/>
    </row>
    <row r="190" spans="1:25" s="1" customFormat="1" ht="15.75" customHeight="1" x14ac:dyDescent="0.25">
      <c r="A190" s="19" t="s">
        <v>415</v>
      </c>
      <c r="B190" s="19"/>
      <c r="C190" s="19" t="s">
        <v>91</v>
      </c>
      <c r="D190" s="53" t="s">
        <v>243</v>
      </c>
      <c r="E190" s="3" t="s">
        <v>3</v>
      </c>
      <c r="F190" s="57">
        <v>0.09</v>
      </c>
      <c r="G190" s="14"/>
      <c r="H190" s="14"/>
      <c r="I190" s="14"/>
      <c r="J190" s="45"/>
      <c r="K190" s="188"/>
      <c r="L190" s="101">
        <f>F190</f>
        <v>0.09</v>
      </c>
      <c r="M190" s="101">
        <v>1</v>
      </c>
      <c r="N190" s="133">
        <f t="shared" si="63"/>
        <v>0.09</v>
      </c>
      <c r="O190" s="11"/>
      <c r="P190" s="11"/>
      <c r="Q190" s="11">
        <f t="shared" si="26"/>
        <v>0</v>
      </c>
      <c r="R190" s="11">
        <f t="shared" si="27"/>
        <v>0</v>
      </c>
      <c r="S190" s="42">
        <f t="shared" si="28"/>
        <v>0</v>
      </c>
      <c r="T190" s="60"/>
      <c r="U190" s="4"/>
    </row>
    <row r="191" spans="1:25" s="92" customFormat="1" ht="30.75" customHeight="1" x14ac:dyDescent="0.25">
      <c r="A191" s="44" t="s">
        <v>439</v>
      </c>
      <c r="B191" s="250" t="s">
        <v>2513</v>
      </c>
      <c r="C191" s="40" t="s">
        <v>90</v>
      </c>
      <c r="D191" s="51" t="s">
        <v>136</v>
      </c>
      <c r="E191" s="45" t="s">
        <v>17</v>
      </c>
      <c r="F191" s="45">
        <v>1</v>
      </c>
      <c r="G191" s="45"/>
      <c r="H191" s="45"/>
      <c r="I191" s="45"/>
      <c r="J191" s="45"/>
      <c r="K191" s="45"/>
      <c r="L191" s="102">
        <f>F191</f>
        <v>1</v>
      </c>
      <c r="M191" s="102">
        <v>1</v>
      </c>
      <c r="N191" s="108">
        <f>ROUND(M191*L191,2)</f>
        <v>1</v>
      </c>
      <c r="O191" s="46"/>
      <c r="P191" s="46"/>
      <c r="Q191" s="46">
        <f t="shared" si="26"/>
        <v>0</v>
      </c>
      <c r="R191" s="46">
        <f t="shared" si="27"/>
        <v>0</v>
      </c>
      <c r="S191" s="42">
        <f t="shared" si="28"/>
        <v>0</v>
      </c>
      <c r="T191" s="63" t="s">
        <v>2586</v>
      </c>
      <c r="U191" s="91"/>
      <c r="V191" s="91"/>
      <c r="W191" s="91"/>
      <c r="X191" s="91"/>
      <c r="Y191" s="91"/>
    </row>
    <row r="192" spans="1:25" s="1" customFormat="1" ht="24" customHeight="1" x14ac:dyDescent="0.25">
      <c r="A192" s="19" t="s">
        <v>440</v>
      </c>
      <c r="B192" s="19"/>
      <c r="C192" s="19" t="s">
        <v>91</v>
      </c>
      <c r="D192" s="47" t="s">
        <v>422</v>
      </c>
      <c r="E192" s="3" t="s">
        <v>17</v>
      </c>
      <c r="F192" s="58">
        <v>1</v>
      </c>
      <c r="G192" s="14"/>
      <c r="H192" s="14"/>
      <c r="I192" s="14"/>
      <c r="J192" s="45"/>
      <c r="K192" s="188"/>
      <c r="L192" s="101">
        <v>1</v>
      </c>
      <c r="M192" s="101">
        <v>1</v>
      </c>
      <c r="N192" s="133">
        <f t="shared" si="57"/>
        <v>1</v>
      </c>
      <c r="O192" s="11"/>
      <c r="P192" s="11"/>
      <c r="Q192" s="11">
        <f t="shared" si="26"/>
        <v>0</v>
      </c>
      <c r="R192" s="11">
        <f t="shared" si="27"/>
        <v>0</v>
      </c>
      <c r="S192" s="42">
        <f t="shared" si="28"/>
        <v>0</v>
      </c>
      <c r="T192" s="60"/>
      <c r="U192" s="4"/>
    </row>
    <row r="193" spans="1:25" s="88" customFormat="1" ht="27.75" customHeight="1" x14ac:dyDescent="0.25">
      <c r="A193" s="44" t="s">
        <v>441</v>
      </c>
      <c r="B193" s="232" t="s">
        <v>1627</v>
      </c>
      <c r="C193" s="44" t="s">
        <v>90</v>
      </c>
      <c r="D193" s="72" t="s">
        <v>192</v>
      </c>
      <c r="E193" s="41" t="s">
        <v>17</v>
      </c>
      <c r="F193" s="71">
        <v>1</v>
      </c>
      <c r="G193" s="41"/>
      <c r="H193" s="41"/>
      <c r="I193" s="41"/>
      <c r="J193" s="41"/>
      <c r="K193" s="41"/>
      <c r="L193" s="100">
        <f>F193</f>
        <v>1</v>
      </c>
      <c r="M193" s="102">
        <v>1</v>
      </c>
      <c r="N193" s="108">
        <f t="shared" si="57"/>
        <v>1</v>
      </c>
      <c r="O193" s="42"/>
      <c r="P193" s="42"/>
      <c r="Q193" s="46">
        <f t="shared" si="26"/>
        <v>0</v>
      </c>
      <c r="R193" s="46">
        <f t="shared" si="27"/>
        <v>0</v>
      </c>
      <c r="S193" s="42">
        <f t="shared" si="28"/>
        <v>0</v>
      </c>
      <c r="T193" s="63" t="s">
        <v>2586</v>
      </c>
      <c r="U193" s="87"/>
      <c r="V193" s="87"/>
      <c r="W193" s="87"/>
      <c r="X193" s="87"/>
      <c r="Y193" s="87"/>
    </row>
    <row r="194" spans="1:25" s="1" customFormat="1" ht="40.5" customHeight="1" x14ac:dyDescent="0.25">
      <c r="A194" s="19" t="s">
        <v>443</v>
      </c>
      <c r="B194" s="19"/>
      <c r="C194" s="19" t="s">
        <v>91</v>
      </c>
      <c r="D194" s="53" t="s">
        <v>423</v>
      </c>
      <c r="E194" s="3" t="s">
        <v>17</v>
      </c>
      <c r="F194" s="58">
        <v>1</v>
      </c>
      <c r="G194" s="11"/>
      <c r="H194" s="11"/>
      <c r="I194" s="11"/>
      <c r="J194" s="46"/>
      <c r="K194" s="189"/>
      <c r="L194" s="101">
        <f>F194</f>
        <v>1</v>
      </c>
      <c r="M194" s="101">
        <v>1</v>
      </c>
      <c r="N194" s="133">
        <f t="shared" si="57"/>
        <v>1</v>
      </c>
      <c r="O194" s="11"/>
      <c r="P194" s="11"/>
      <c r="Q194" s="11">
        <f t="shared" si="26"/>
        <v>0</v>
      </c>
      <c r="R194" s="11">
        <f>ROUND(N194*P194,2)</f>
        <v>0</v>
      </c>
      <c r="S194" s="42">
        <f t="shared" si="28"/>
        <v>0</v>
      </c>
      <c r="T194" s="60"/>
    </row>
    <row r="195" spans="1:25" s="88" customFormat="1" ht="15.75" customHeight="1" x14ac:dyDescent="0.25">
      <c r="A195" s="44" t="s">
        <v>442</v>
      </c>
      <c r="B195" s="250" t="s">
        <v>1626</v>
      </c>
      <c r="C195" s="44" t="s">
        <v>90</v>
      </c>
      <c r="D195" s="51" t="s">
        <v>876</v>
      </c>
      <c r="E195" s="41" t="s">
        <v>3</v>
      </c>
      <c r="F195" s="71">
        <f>F196</f>
        <v>46</v>
      </c>
      <c r="G195" s="41"/>
      <c r="H195" s="41"/>
      <c r="I195" s="41"/>
      <c r="J195" s="41"/>
      <c r="K195" s="71">
        <f>F195</f>
        <v>46</v>
      </c>
      <c r="L195" s="100">
        <f>K195</f>
        <v>46</v>
      </c>
      <c r="M195" s="100">
        <v>1</v>
      </c>
      <c r="N195" s="106">
        <f>L195</f>
        <v>46</v>
      </c>
      <c r="O195" s="42"/>
      <c r="P195" s="42"/>
      <c r="Q195" s="42">
        <f t="shared" si="26"/>
        <v>0</v>
      </c>
      <c r="R195" s="42">
        <f t="shared" si="27"/>
        <v>0</v>
      </c>
      <c r="S195" s="42">
        <f t="shared" si="28"/>
        <v>0</v>
      </c>
      <c r="T195" s="62"/>
    </row>
    <row r="196" spans="1:25" s="1" customFormat="1" ht="37.5" customHeight="1" x14ac:dyDescent="0.25">
      <c r="A196" s="19" t="s">
        <v>444</v>
      </c>
      <c r="B196" s="19"/>
      <c r="C196" s="19" t="s">
        <v>91</v>
      </c>
      <c r="D196" s="69" t="s">
        <v>424</v>
      </c>
      <c r="E196" s="3" t="s">
        <v>3</v>
      </c>
      <c r="F196" s="58">
        <v>46</v>
      </c>
      <c r="G196" s="11"/>
      <c r="H196" s="11"/>
      <c r="I196" s="11"/>
      <c r="J196" s="46"/>
      <c r="K196" s="189">
        <f>F196</f>
        <v>46</v>
      </c>
      <c r="L196" s="101">
        <f>F196</f>
        <v>46</v>
      </c>
      <c r="M196" s="101">
        <v>1.1000000000000001</v>
      </c>
      <c r="N196" s="133">
        <f t="shared" ref="N196:N197" si="64">ROUND(M196*L196,2)</f>
        <v>50.6</v>
      </c>
      <c r="O196" s="11"/>
      <c r="P196" s="11"/>
      <c r="Q196" s="11">
        <f>ROUND(N196*O196,2)</f>
        <v>0</v>
      </c>
      <c r="R196" s="11">
        <f t="shared" si="27"/>
        <v>0</v>
      </c>
      <c r="S196" s="42">
        <f t="shared" si="28"/>
        <v>0</v>
      </c>
      <c r="T196" s="60"/>
    </row>
    <row r="197" spans="1:25" s="152" customFormat="1" ht="25.5" customHeight="1" x14ac:dyDescent="0.25">
      <c r="A197" s="19" t="s">
        <v>2523</v>
      </c>
      <c r="B197" s="19"/>
      <c r="C197" s="19" t="s">
        <v>91</v>
      </c>
      <c r="D197" s="69" t="s">
        <v>2518</v>
      </c>
      <c r="E197" s="14" t="s">
        <v>2</v>
      </c>
      <c r="F197" s="58">
        <f>F196</f>
        <v>46</v>
      </c>
      <c r="G197" s="11"/>
      <c r="H197" s="11"/>
      <c r="I197" s="11"/>
      <c r="J197" s="11"/>
      <c r="K197" s="11">
        <f t="shared" ref="K197" si="65">F197</f>
        <v>46</v>
      </c>
      <c r="L197" s="11">
        <f t="shared" ref="L197" si="66">K197</f>
        <v>46</v>
      </c>
      <c r="M197" s="101">
        <v>0.7</v>
      </c>
      <c r="N197" s="107">
        <f t="shared" si="64"/>
        <v>32.200000000000003</v>
      </c>
      <c r="O197" s="11"/>
      <c r="P197" s="11"/>
      <c r="Q197" s="11">
        <f>ROUND(N197*O197,2)</f>
        <v>0</v>
      </c>
      <c r="R197" s="11">
        <f t="shared" ref="R197" si="67">ROUND(N197*P197,2)</f>
        <v>0</v>
      </c>
      <c r="S197" s="42">
        <f t="shared" ref="S197" si="68">ROUND(Q197+R197,2)</f>
        <v>0</v>
      </c>
      <c r="T197" s="60"/>
    </row>
    <row r="198" spans="1:25" s="86" customFormat="1" ht="22.5" customHeight="1" x14ac:dyDescent="0.25">
      <c r="A198" s="65" t="s">
        <v>15</v>
      </c>
      <c r="B198" s="65"/>
      <c r="C198" s="65"/>
      <c r="D198" s="49" t="s">
        <v>428</v>
      </c>
      <c r="E198" s="66"/>
      <c r="F198" s="67"/>
      <c r="G198" s="66"/>
      <c r="H198" s="66"/>
      <c r="I198" s="66"/>
      <c r="J198" s="66"/>
      <c r="K198" s="66"/>
      <c r="L198" s="144"/>
      <c r="M198" s="98"/>
      <c r="N198" s="105"/>
      <c r="O198" s="68"/>
      <c r="P198" s="68"/>
      <c r="Q198" s="39"/>
      <c r="R198" s="39"/>
      <c r="S198" s="68"/>
      <c r="T198" s="68"/>
      <c r="U198" s="85"/>
      <c r="V198" s="85"/>
      <c r="W198" s="85"/>
      <c r="X198" s="85"/>
      <c r="Y198" s="85"/>
    </row>
    <row r="199" spans="1:25" s="92" customFormat="1" ht="32.25" customHeight="1" x14ac:dyDescent="0.25">
      <c r="A199" s="44" t="s">
        <v>429</v>
      </c>
      <c r="B199" s="232" t="s">
        <v>1624</v>
      </c>
      <c r="C199" s="44" t="s">
        <v>90</v>
      </c>
      <c r="D199" s="51" t="s">
        <v>92</v>
      </c>
      <c r="E199" s="41" t="s">
        <v>3</v>
      </c>
      <c r="F199" s="71">
        <f>F200+F201+F202+F203</f>
        <v>0</v>
      </c>
      <c r="G199" s="41"/>
      <c r="H199" s="41"/>
      <c r="I199" s="41"/>
      <c r="J199" s="43"/>
      <c r="K199" s="43">
        <f>SUM(K200:K216)</f>
        <v>72.19</v>
      </c>
      <c r="L199" s="43"/>
      <c r="M199" s="100"/>
      <c r="N199" s="170">
        <f>K199</f>
        <v>72.19</v>
      </c>
      <c r="O199" s="42"/>
      <c r="P199" s="42"/>
      <c r="Q199" s="46">
        <f t="shared" si="26"/>
        <v>0</v>
      </c>
      <c r="R199" s="46">
        <f t="shared" si="27"/>
        <v>0</v>
      </c>
      <c r="S199" s="42">
        <f t="shared" si="28"/>
        <v>0</v>
      </c>
      <c r="T199" s="42" t="s">
        <v>93</v>
      </c>
      <c r="U199" s="91"/>
      <c r="V199" s="91"/>
      <c r="W199" s="91"/>
      <c r="X199" s="91"/>
      <c r="Y199" s="91"/>
    </row>
    <row r="200" spans="1:25" s="1" customFormat="1" ht="15.75" customHeight="1" x14ac:dyDescent="0.25">
      <c r="A200" s="19" t="s">
        <v>430</v>
      </c>
      <c r="B200" s="19"/>
      <c r="C200" s="19" t="s">
        <v>91</v>
      </c>
      <c r="D200" s="69" t="s">
        <v>417</v>
      </c>
      <c r="E200" s="3" t="s">
        <v>748</v>
      </c>
      <c r="F200" s="58"/>
      <c r="G200" s="14"/>
      <c r="H200" s="14"/>
      <c r="I200" s="14"/>
      <c r="J200" s="45">
        <v>34.18</v>
      </c>
      <c r="K200" s="194">
        <f>J200*0.1*3.14</f>
        <v>10.733000000000001</v>
      </c>
      <c r="L200" s="119">
        <f>J200</f>
        <v>34.18</v>
      </c>
      <c r="M200" s="101">
        <v>1.1000000000000001</v>
      </c>
      <c r="N200" s="133">
        <f>ROUND(M200*L200,2)</f>
        <v>37.6</v>
      </c>
      <c r="O200" s="11"/>
      <c r="P200" s="11"/>
      <c r="Q200" s="11">
        <f t="shared" ref="Q200:Q266" si="69">ROUND(N200*O200,2)</f>
        <v>0</v>
      </c>
      <c r="R200" s="11">
        <f t="shared" ref="R200:R266" si="70">ROUND(N200*P200,2)</f>
        <v>0</v>
      </c>
      <c r="S200" s="42">
        <f t="shared" ref="S200:S266" si="71">ROUND(Q200+R200,2)</f>
        <v>0</v>
      </c>
      <c r="T200" s="60"/>
      <c r="U200" s="4"/>
      <c r="V200" s="4"/>
      <c r="W200" s="4"/>
      <c r="X200" s="4"/>
      <c r="Y200" s="4"/>
    </row>
    <row r="201" spans="1:25" s="1" customFormat="1" ht="15.75" customHeight="1" x14ac:dyDescent="0.25">
      <c r="A201" s="19" t="s">
        <v>431</v>
      </c>
      <c r="B201" s="19"/>
      <c r="C201" s="19" t="s">
        <v>91</v>
      </c>
      <c r="D201" s="69" t="s">
        <v>451</v>
      </c>
      <c r="E201" s="3" t="s">
        <v>748</v>
      </c>
      <c r="F201" s="58"/>
      <c r="G201" s="14"/>
      <c r="H201" s="14"/>
      <c r="I201" s="14"/>
      <c r="J201" s="45">
        <v>11.88</v>
      </c>
      <c r="K201" s="194">
        <f>J201*0.125*3.14</f>
        <v>4.6630000000000003</v>
      </c>
      <c r="L201" s="119">
        <f>K201</f>
        <v>4.6630000000000003</v>
      </c>
      <c r="M201" s="101">
        <v>1.1000000000000001</v>
      </c>
      <c r="N201" s="133">
        <f>ROUND(M201*L201,2)</f>
        <v>5.13</v>
      </c>
      <c r="O201" s="11"/>
      <c r="P201" s="11"/>
      <c r="Q201" s="11">
        <f t="shared" si="69"/>
        <v>0</v>
      </c>
      <c r="R201" s="11">
        <f t="shared" si="70"/>
        <v>0</v>
      </c>
      <c r="S201" s="42">
        <f t="shared" si="71"/>
        <v>0</v>
      </c>
      <c r="T201" s="60"/>
      <c r="U201" s="4"/>
      <c r="V201" s="4"/>
      <c r="W201" s="4"/>
      <c r="X201" s="4"/>
      <c r="Y201" s="4"/>
    </row>
    <row r="202" spans="1:25" s="1" customFormat="1" ht="15.75" customHeight="1" x14ac:dyDescent="0.25">
      <c r="A202" s="19" t="s">
        <v>432</v>
      </c>
      <c r="B202" s="19"/>
      <c r="C202" s="19" t="s">
        <v>91</v>
      </c>
      <c r="D202" s="69" t="s">
        <v>418</v>
      </c>
      <c r="E202" s="3" t="s">
        <v>748</v>
      </c>
      <c r="F202" s="58"/>
      <c r="G202" s="14"/>
      <c r="H202" s="14"/>
      <c r="I202" s="14"/>
      <c r="J202" s="45">
        <v>11.13</v>
      </c>
      <c r="K202" s="194">
        <f>J202*0.16*3.14</f>
        <v>5.5919999999999996</v>
      </c>
      <c r="L202" s="119">
        <f t="shared" ref="L202:L203" si="72">K202</f>
        <v>5.5919999999999996</v>
      </c>
      <c r="M202" s="101">
        <v>1.1000000000000001</v>
      </c>
      <c r="N202" s="133">
        <f t="shared" ref="N202" si="73">ROUND(M202*L202,2)</f>
        <v>6.15</v>
      </c>
      <c r="O202" s="11"/>
      <c r="P202" s="11"/>
      <c r="Q202" s="11">
        <f t="shared" si="69"/>
        <v>0</v>
      </c>
      <c r="R202" s="11">
        <f t="shared" si="70"/>
        <v>0</v>
      </c>
      <c r="S202" s="42">
        <f t="shared" si="71"/>
        <v>0</v>
      </c>
      <c r="T202" s="60"/>
      <c r="U202" s="4"/>
    </row>
    <row r="203" spans="1:25" s="1" customFormat="1" ht="15.75" customHeight="1" x14ac:dyDescent="0.25">
      <c r="A203" s="19" t="s">
        <v>433</v>
      </c>
      <c r="B203" s="19"/>
      <c r="C203" s="19" t="s">
        <v>91</v>
      </c>
      <c r="D203" s="69" t="s">
        <v>419</v>
      </c>
      <c r="E203" s="3" t="s">
        <v>748</v>
      </c>
      <c r="F203" s="58"/>
      <c r="G203" s="14"/>
      <c r="H203" s="14"/>
      <c r="I203" s="14"/>
      <c r="J203" s="45">
        <v>93.36</v>
      </c>
      <c r="K203" s="194">
        <f>J203*0.16*3.14</f>
        <v>46.904000000000003</v>
      </c>
      <c r="L203" s="119">
        <f t="shared" si="72"/>
        <v>46.904000000000003</v>
      </c>
      <c r="M203" s="101">
        <v>1.1000000000000001</v>
      </c>
      <c r="N203" s="133">
        <f>ROUND(M203*L203,2)</f>
        <v>51.59</v>
      </c>
      <c r="O203" s="11"/>
      <c r="P203" s="11"/>
      <c r="Q203" s="11">
        <f t="shared" si="69"/>
        <v>0</v>
      </c>
      <c r="R203" s="11">
        <f t="shared" si="70"/>
        <v>0</v>
      </c>
      <c r="S203" s="42">
        <f t="shared" si="71"/>
        <v>0</v>
      </c>
      <c r="T203" s="60"/>
      <c r="U203" s="4"/>
      <c r="V203" s="4"/>
      <c r="W203" s="4"/>
      <c r="X203" s="4"/>
      <c r="Y203" s="4"/>
    </row>
    <row r="204" spans="1:25" s="1" customFormat="1" ht="15.75" customHeight="1" x14ac:dyDescent="0.25">
      <c r="A204" s="19" t="s">
        <v>434</v>
      </c>
      <c r="B204" s="19"/>
      <c r="C204" s="19" t="s">
        <v>91</v>
      </c>
      <c r="D204" s="69" t="s">
        <v>420</v>
      </c>
      <c r="E204" s="3" t="s">
        <v>17</v>
      </c>
      <c r="F204" s="58">
        <v>8</v>
      </c>
      <c r="G204" s="14"/>
      <c r="H204" s="14"/>
      <c r="I204" s="14"/>
      <c r="J204" s="45"/>
      <c r="K204" s="194">
        <v>0.628</v>
      </c>
      <c r="L204" s="101">
        <f>F204</f>
        <v>8</v>
      </c>
      <c r="M204" s="101">
        <v>1</v>
      </c>
      <c r="N204" s="133">
        <f t="shared" ref="N204:N225" si="74">ROUND(M204*L204,2)</f>
        <v>8</v>
      </c>
      <c r="O204" s="11"/>
      <c r="P204" s="11"/>
      <c r="Q204" s="11">
        <f t="shared" si="69"/>
        <v>0</v>
      </c>
      <c r="R204" s="11">
        <f t="shared" si="70"/>
        <v>0</v>
      </c>
      <c r="S204" s="42">
        <f t="shared" si="71"/>
        <v>0</v>
      </c>
      <c r="T204" s="60"/>
      <c r="U204" s="4"/>
    </row>
    <row r="205" spans="1:25" s="1" customFormat="1" ht="15.75" customHeight="1" x14ac:dyDescent="0.25">
      <c r="A205" s="19" t="s">
        <v>435</v>
      </c>
      <c r="B205" s="19"/>
      <c r="C205" s="19" t="s">
        <v>91</v>
      </c>
      <c r="D205" s="69" t="s">
        <v>452</v>
      </c>
      <c r="E205" s="3" t="s">
        <v>17</v>
      </c>
      <c r="F205" s="58">
        <v>3</v>
      </c>
      <c r="G205" s="14"/>
      <c r="H205" s="14"/>
      <c r="I205" s="14"/>
      <c r="J205" s="45"/>
      <c r="K205" s="194">
        <v>0.29499999999999998</v>
      </c>
      <c r="L205" s="101">
        <f t="shared" ref="L205" si="75">F205</f>
        <v>3</v>
      </c>
      <c r="M205" s="101">
        <v>1</v>
      </c>
      <c r="N205" s="133">
        <f t="shared" si="74"/>
        <v>3</v>
      </c>
      <c r="O205" s="11"/>
      <c r="P205" s="11"/>
      <c r="Q205" s="11">
        <f t="shared" si="69"/>
        <v>0</v>
      </c>
      <c r="R205" s="11">
        <f t="shared" si="70"/>
        <v>0</v>
      </c>
      <c r="S205" s="42">
        <f t="shared" si="71"/>
        <v>0</v>
      </c>
      <c r="T205" s="60"/>
      <c r="U205" s="4"/>
    </row>
    <row r="206" spans="1:25" s="1" customFormat="1" ht="15.75" customHeight="1" x14ac:dyDescent="0.25">
      <c r="A206" s="19" t="s">
        <v>436</v>
      </c>
      <c r="B206" s="19"/>
      <c r="C206" s="19" t="s">
        <v>91</v>
      </c>
      <c r="D206" s="69" t="s">
        <v>453</v>
      </c>
      <c r="E206" s="3" t="s">
        <v>17</v>
      </c>
      <c r="F206" s="58">
        <v>1</v>
      </c>
      <c r="G206" s="14"/>
      <c r="H206" s="14"/>
      <c r="I206" s="14"/>
      <c r="J206" s="45"/>
      <c r="K206" s="194">
        <v>0.126</v>
      </c>
      <c r="L206" s="101">
        <f>F206</f>
        <v>1</v>
      </c>
      <c r="M206" s="101">
        <v>1</v>
      </c>
      <c r="N206" s="133">
        <f t="shared" si="74"/>
        <v>1</v>
      </c>
      <c r="O206" s="11"/>
      <c r="P206" s="11"/>
      <c r="Q206" s="11">
        <f t="shared" si="69"/>
        <v>0</v>
      </c>
      <c r="R206" s="11">
        <f t="shared" si="70"/>
        <v>0</v>
      </c>
      <c r="S206" s="42">
        <f t="shared" si="71"/>
        <v>0</v>
      </c>
      <c r="T206" s="60"/>
      <c r="U206" s="4"/>
    </row>
    <row r="207" spans="1:25" s="1" customFormat="1" ht="15.75" customHeight="1" x14ac:dyDescent="0.25">
      <c r="A207" s="19" t="s">
        <v>437</v>
      </c>
      <c r="B207" s="19"/>
      <c r="C207" s="19" t="s">
        <v>91</v>
      </c>
      <c r="D207" s="69" t="s">
        <v>454</v>
      </c>
      <c r="E207" s="3" t="s">
        <v>17</v>
      </c>
      <c r="F207" s="58">
        <v>2</v>
      </c>
      <c r="G207" s="14"/>
      <c r="H207" s="14"/>
      <c r="I207" s="14"/>
      <c r="J207" s="45"/>
      <c r="K207" s="194">
        <v>0.19600000000000001</v>
      </c>
      <c r="L207" s="101">
        <f t="shared" ref="L207:L216" si="76">F207</f>
        <v>2</v>
      </c>
      <c r="M207" s="101">
        <v>1</v>
      </c>
      <c r="N207" s="133">
        <f>ROUND(M207*L207,2)</f>
        <v>2</v>
      </c>
      <c r="O207" s="11"/>
      <c r="P207" s="11"/>
      <c r="Q207" s="11">
        <f t="shared" si="69"/>
        <v>0</v>
      </c>
      <c r="R207" s="11">
        <f t="shared" si="70"/>
        <v>0</v>
      </c>
      <c r="S207" s="42">
        <f t="shared" si="71"/>
        <v>0</v>
      </c>
      <c r="T207" s="60"/>
      <c r="U207" s="4"/>
    </row>
    <row r="208" spans="1:25" s="1" customFormat="1" ht="21" customHeight="1" x14ac:dyDescent="0.25">
      <c r="A208" s="19" t="s">
        <v>438</v>
      </c>
      <c r="B208" s="19"/>
      <c r="C208" s="19" t="s">
        <v>91</v>
      </c>
      <c r="D208" s="69" t="s">
        <v>457</v>
      </c>
      <c r="E208" s="3" t="s">
        <v>17</v>
      </c>
      <c r="F208" s="58">
        <v>2</v>
      </c>
      <c r="G208" s="14"/>
      <c r="H208" s="14"/>
      <c r="I208" s="14"/>
      <c r="J208" s="45"/>
      <c r="K208" s="194">
        <v>0.104</v>
      </c>
      <c r="L208" s="101">
        <f t="shared" si="76"/>
        <v>2</v>
      </c>
      <c r="M208" s="101">
        <v>1</v>
      </c>
      <c r="N208" s="133">
        <f t="shared" ref="N208:N218" si="77">ROUND(M208*L208,2)</f>
        <v>2</v>
      </c>
      <c r="O208" s="11"/>
      <c r="P208" s="11"/>
      <c r="Q208" s="11">
        <f t="shared" si="69"/>
        <v>0</v>
      </c>
      <c r="R208" s="11">
        <f t="shared" si="70"/>
        <v>0</v>
      </c>
      <c r="S208" s="42">
        <f t="shared" si="71"/>
        <v>0</v>
      </c>
      <c r="T208" s="60"/>
      <c r="U208" s="4"/>
    </row>
    <row r="209" spans="1:25" s="1" customFormat="1" ht="15.75" customHeight="1" x14ac:dyDescent="0.25">
      <c r="A209" s="19" t="s">
        <v>464</v>
      </c>
      <c r="B209" s="19"/>
      <c r="C209" s="19" t="s">
        <v>91</v>
      </c>
      <c r="D209" s="69" t="s">
        <v>458</v>
      </c>
      <c r="E209" s="3" t="s">
        <v>17</v>
      </c>
      <c r="F209" s="58">
        <v>2</v>
      </c>
      <c r="G209" s="14"/>
      <c r="H209" s="14"/>
      <c r="I209" s="14"/>
      <c r="J209" s="45"/>
      <c r="K209" s="194">
        <v>0.112</v>
      </c>
      <c r="L209" s="101">
        <f t="shared" si="76"/>
        <v>2</v>
      </c>
      <c r="M209" s="101">
        <v>1</v>
      </c>
      <c r="N209" s="133">
        <f t="shared" si="77"/>
        <v>2</v>
      </c>
      <c r="O209" s="11"/>
      <c r="P209" s="11"/>
      <c r="Q209" s="11">
        <f t="shared" si="69"/>
        <v>0</v>
      </c>
      <c r="R209" s="11">
        <f t="shared" si="70"/>
        <v>0</v>
      </c>
      <c r="S209" s="42">
        <f t="shared" si="71"/>
        <v>0</v>
      </c>
      <c r="T209" s="60"/>
      <c r="U209" s="4"/>
    </row>
    <row r="210" spans="1:25" s="1" customFormat="1" ht="15.75" customHeight="1" x14ac:dyDescent="0.25">
      <c r="A210" s="19" t="s">
        <v>465</v>
      </c>
      <c r="B210" s="19"/>
      <c r="C210" s="19" t="s">
        <v>91</v>
      </c>
      <c r="D210" s="69" t="s">
        <v>459</v>
      </c>
      <c r="E210" s="3" t="s">
        <v>17</v>
      </c>
      <c r="F210" s="58">
        <v>2</v>
      </c>
      <c r="G210" s="14"/>
      <c r="H210" s="14"/>
      <c r="I210" s="14"/>
      <c r="J210" s="45"/>
      <c r="K210" s="194">
        <v>0.22700000000000001</v>
      </c>
      <c r="L210" s="101">
        <f t="shared" si="76"/>
        <v>2</v>
      </c>
      <c r="M210" s="101">
        <v>1</v>
      </c>
      <c r="N210" s="133">
        <f t="shared" si="77"/>
        <v>2</v>
      </c>
      <c r="O210" s="11"/>
      <c r="P210" s="11"/>
      <c r="Q210" s="11">
        <f t="shared" si="69"/>
        <v>0</v>
      </c>
      <c r="R210" s="11">
        <f t="shared" si="70"/>
        <v>0</v>
      </c>
      <c r="S210" s="42">
        <f t="shared" si="71"/>
        <v>0</v>
      </c>
      <c r="T210" s="60"/>
      <c r="U210" s="4"/>
    </row>
    <row r="211" spans="1:25" s="1" customFormat="1" ht="15.75" customHeight="1" x14ac:dyDescent="0.25">
      <c r="A211" s="19" t="s">
        <v>466</v>
      </c>
      <c r="B211" s="19"/>
      <c r="C211" s="19" t="s">
        <v>91</v>
      </c>
      <c r="D211" s="69" t="s">
        <v>425</v>
      </c>
      <c r="E211" s="3" t="s">
        <v>17</v>
      </c>
      <c r="F211" s="58">
        <v>4</v>
      </c>
      <c r="G211" s="14"/>
      <c r="H211" s="14"/>
      <c r="I211" s="14"/>
      <c r="J211" s="45"/>
      <c r="K211" s="194">
        <v>0.32300000000000001</v>
      </c>
      <c r="L211" s="101">
        <f t="shared" si="76"/>
        <v>4</v>
      </c>
      <c r="M211" s="101">
        <v>1</v>
      </c>
      <c r="N211" s="133">
        <f t="shared" si="77"/>
        <v>4</v>
      </c>
      <c r="O211" s="11"/>
      <c r="P211" s="11"/>
      <c r="Q211" s="11">
        <f t="shared" si="69"/>
        <v>0</v>
      </c>
      <c r="R211" s="11">
        <f t="shared" si="70"/>
        <v>0</v>
      </c>
      <c r="S211" s="42">
        <f t="shared" si="71"/>
        <v>0</v>
      </c>
      <c r="T211" s="60"/>
      <c r="U211" s="4"/>
    </row>
    <row r="212" spans="1:25" s="1" customFormat="1" ht="15.75" customHeight="1" x14ac:dyDescent="0.25">
      <c r="A212" s="19" t="s">
        <v>467</v>
      </c>
      <c r="B212" s="19"/>
      <c r="C212" s="19" t="s">
        <v>91</v>
      </c>
      <c r="D212" s="69" t="s">
        <v>460</v>
      </c>
      <c r="E212" s="3" t="s">
        <v>17</v>
      </c>
      <c r="F212" s="58">
        <v>2</v>
      </c>
      <c r="G212" s="14"/>
      <c r="H212" s="14"/>
      <c r="I212" s="14"/>
      <c r="J212" s="45"/>
      <c r="K212" s="194">
        <v>0.23300000000000001</v>
      </c>
      <c r="L212" s="101">
        <f t="shared" si="76"/>
        <v>2</v>
      </c>
      <c r="M212" s="101">
        <v>1</v>
      </c>
      <c r="N212" s="133">
        <f t="shared" si="77"/>
        <v>2</v>
      </c>
      <c r="O212" s="11"/>
      <c r="P212" s="11"/>
      <c r="Q212" s="11">
        <f t="shared" si="69"/>
        <v>0</v>
      </c>
      <c r="R212" s="11">
        <f t="shared" si="70"/>
        <v>0</v>
      </c>
      <c r="S212" s="42">
        <f t="shared" si="71"/>
        <v>0</v>
      </c>
      <c r="T212" s="60"/>
      <c r="U212" s="4"/>
    </row>
    <row r="213" spans="1:25" s="1" customFormat="1" ht="15.75" customHeight="1" x14ac:dyDescent="0.25">
      <c r="A213" s="19" t="s">
        <v>468</v>
      </c>
      <c r="B213" s="19"/>
      <c r="C213" s="19" t="s">
        <v>91</v>
      </c>
      <c r="D213" s="69" t="s">
        <v>461</v>
      </c>
      <c r="E213" s="3" t="s">
        <v>17</v>
      </c>
      <c r="F213" s="58">
        <v>5</v>
      </c>
      <c r="G213" s="14"/>
      <c r="H213" s="14"/>
      <c r="I213" s="14"/>
      <c r="J213" s="45"/>
      <c r="K213" s="194">
        <v>0.88300000000000001</v>
      </c>
      <c r="L213" s="101">
        <f t="shared" si="76"/>
        <v>5</v>
      </c>
      <c r="M213" s="101">
        <v>1</v>
      </c>
      <c r="N213" s="133">
        <f t="shared" si="77"/>
        <v>5</v>
      </c>
      <c r="O213" s="11"/>
      <c r="P213" s="11"/>
      <c r="Q213" s="11">
        <f t="shared" si="69"/>
        <v>0</v>
      </c>
      <c r="R213" s="11">
        <f t="shared" si="70"/>
        <v>0</v>
      </c>
      <c r="S213" s="42">
        <f t="shared" si="71"/>
        <v>0</v>
      </c>
      <c r="T213" s="60"/>
      <c r="U213" s="4"/>
    </row>
    <row r="214" spans="1:25" s="1" customFormat="1" ht="15.75" customHeight="1" x14ac:dyDescent="0.25">
      <c r="A214" s="19" t="s">
        <v>469</v>
      </c>
      <c r="B214" s="19"/>
      <c r="C214" s="19" t="s">
        <v>91</v>
      </c>
      <c r="D214" s="69" t="s">
        <v>426</v>
      </c>
      <c r="E214" s="3" t="s">
        <v>17</v>
      </c>
      <c r="F214" s="58">
        <v>4</v>
      </c>
      <c r="G214" s="14"/>
      <c r="H214" s="14"/>
      <c r="I214" s="14"/>
      <c r="J214" s="45"/>
      <c r="K214" s="194">
        <v>0.70599999999999996</v>
      </c>
      <c r="L214" s="101">
        <f t="shared" si="76"/>
        <v>4</v>
      </c>
      <c r="M214" s="101">
        <v>1</v>
      </c>
      <c r="N214" s="133">
        <f t="shared" si="77"/>
        <v>4</v>
      </c>
      <c r="O214" s="11"/>
      <c r="P214" s="11"/>
      <c r="Q214" s="11">
        <f t="shared" si="69"/>
        <v>0</v>
      </c>
      <c r="R214" s="11">
        <f t="shared" si="70"/>
        <v>0</v>
      </c>
      <c r="S214" s="42">
        <f t="shared" si="71"/>
        <v>0</v>
      </c>
      <c r="T214" s="60"/>
      <c r="U214" s="4"/>
    </row>
    <row r="215" spans="1:25" s="1" customFormat="1" ht="15.75" customHeight="1" x14ac:dyDescent="0.25">
      <c r="A215" s="19" t="s">
        <v>470</v>
      </c>
      <c r="B215" s="19"/>
      <c r="C215" s="19" t="s">
        <v>91</v>
      </c>
      <c r="D215" s="69" t="s">
        <v>462</v>
      </c>
      <c r="E215" s="3" t="s">
        <v>17</v>
      </c>
      <c r="F215" s="58">
        <v>3</v>
      </c>
      <c r="G215" s="14"/>
      <c r="H215" s="14"/>
      <c r="I215" s="14"/>
      <c r="J215" s="45"/>
      <c r="K215" s="188">
        <v>0.42</v>
      </c>
      <c r="L215" s="101">
        <f t="shared" si="76"/>
        <v>3</v>
      </c>
      <c r="M215" s="101">
        <v>1</v>
      </c>
      <c r="N215" s="133">
        <f t="shared" si="77"/>
        <v>3</v>
      </c>
      <c r="O215" s="11"/>
      <c r="P215" s="11"/>
      <c r="Q215" s="11">
        <f t="shared" si="69"/>
        <v>0</v>
      </c>
      <c r="R215" s="11">
        <f t="shared" si="70"/>
        <v>0</v>
      </c>
      <c r="S215" s="42">
        <f t="shared" si="71"/>
        <v>0</v>
      </c>
      <c r="T215" s="60"/>
      <c r="U215" s="4"/>
    </row>
    <row r="216" spans="1:25" s="1" customFormat="1" ht="15.75" customHeight="1" x14ac:dyDescent="0.25">
      <c r="A216" s="19" t="s">
        <v>471</v>
      </c>
      <c r="B216" s="19"/>
      <c r="C216" s="19" t="s">
        <v>91</v>
      </c>
      <c r="D216" s="69" t="s">
        <v>463</v>
      </c>
      <c r="E216" s="3" t="s">
        <v>17</v>
      </c>
      <c r="F216" s="58">
        <v>1</v>
      </c>
      <c r="G216" s="14"/>
      <c r="H216" s="14"/>
      <c r="I216" s="14"/>
      <c r="J216" s="45"/>
      <c r="K216" s="188">
        <v>0.04</v>
      </c>
      <c r="L216" s="101">
        <f t="shared" si="76"/>
        <v>1</v>
      </c>
      <c r="M216" s="101">
        <v>1</v>
      </c>
      <c r="N216" s="133">
        <f t="shared" si="77"/>
        <v>1</v>
      </c>
      <c r="O216" s="11"/>
      <c r="P216" s="11"/>
      <c r="Q216" s="11">
        <f t="shared" si="69"/>
        <v>0</v>
      </c>
      <c r="R216" s="11">
        <f t="shared" si="70"/>
        <v>0</v>
      </c>
      <c r="S216" s="42">
        <f t="shared" si="71"/>
        <v>0</v>
      </c>
      <c r="T216" s="60"/>
      <c r="U216" s="4"/>
    </row>
    <row r="217" spans="1:25" s="1" customFormat="1" ht="15.75" customHeight="1" x14ac:dyDescent="0.25">
      <c r="A217" s="19" t="s">
        <v>472</v>
      </c>
      <c r="B217" s="19"/>
      <c r="C217" s="19" t="s">
        <v>91</v>
      </c>
      <c r="D217" s="69" t="s">
        <v>243</v>
      </c>
      <c r="E217" s="3" t="s">
        <v>3</v>
      </c>
      <c r="F217" s="57">
        <v>0.15</v>
      </c>
      <c r="G217" s="14"/>
      <c r="H217" s="14"/>
      <c r="I217" s="14"/>
      <c r="J217" s="45"/>
      <c r="K217" s="188"/>
      <c r="L217" s="101">
        <f>F217</f>
        <v>0.15</v>
      </c>
      <c r="M217" s="101">
        <v>1</v>
      </c>
      <c r="N217" s="133">
        <f t="shared" si="77"/>
        <v>0.15</v>
      </c>
      <c r="O217" s="11"/>
      <c r="P217" s="11"/>
      <c r="Q217" s="11">
        <f t="shared" si="69"/>
        <v>0</v>
      </c>
      <c r="R217" s="11">
        <f t="shared" si="70"/>
        <v>0</v>
      </c>
      <c r="S217" s="42">
        <f t="shared" si="71"/>
        <v>0</v>
      </c>
      <c r="T217" s="60"/>
      <c r="U217" s="4"/>
    </row>
    <row r="218" spans="1:25" s="1" customFormat="1" ht="36" customHeight="1" x14ac:dyDescent="0.25">
      <c r="A218" s="19" t="s">
        <v>753</v>
      </c>
      <c r="B218" s="19"/>
      <c r="C218" s="19" t="s">
        <v>91</v>
      </c>
      <c r="D218" s="47" t="s">
        <v>456</v>
      </c>
      <c r="E218" s="3" t="s">
        <v>17</v>
      </c>
      <c r="F218" s="58">
        <v>2</v>
      </c>
      <c r="G218" s="11"/>
      <c r="H218" s="11"/>
      <c r="I218" s="11"/>
      <c r="J218" s="46"/>
      <c r="K218" s="189"/>
      <c r="L218" s="101">
        <f>F218</f>
        <v>2</v>
      </c>
      <c r="M218" s="101">
        <v>1</v>
      </c>
      <c r="N218" s="133">
        <f t="shared" si="77"/>
        <v>2</v>
      </c>
      <c r="O218" s="11"/>
      <c r="P218" s="11"/>
      <c r="Q218" s="11">
        <f t="shared" si="69"/>
        <v>0</v>
      </c>
      <c r="R218" s="11">
        <f t="shared" si="70"/>
        <v>0</v>
      </c>
      <c r="S218" s="42">
        <f t="shared" si="71"/>
        <v>0</v>
      </c>
      <c r="T218" s="60"/>
    </row>
    <row r="219" spans="1:25" s="92" customFormat="1" ht="15.75" customHeight="1" x14ac:dyDescent="0.25">
      <c r="A219" s="44" t="s">
        <v>445</v>
      </c>
      <c r="B219" s="250" t="s">
        <v>2513</v>
      </c>
      <c r="C219" s="40" t="s">
        <v>90</v>
      </c>
      <c r="D219" s="51" t="s">
        <v>136</v>
      </c>
      <c r="E219" s="45" t="s">
        <v>17</v>
      </c>
      <c r="F219" s="73">
        <f>F220</f>
        <v>1</v>
      </c>
      <c r="G219" s="45"/>
      <c r="H219" s="45"/>
      <c r="I219" s="45"/>
      <c r="J219" s="45"/>
      <c r="K219" s="45"/>
      <c r="L219" s="102">
        <f t="shared" ref="L219" si="78">F219</f>
        <v>1</v>
      </c>
      <c r="M219" s="102">
        <v>1</v>
      </c>
      <c r="N219" s="108">
        <f t="shared" si="74"/>
        <v>1</v>
      </c>
      <c r="O219" s="46"/>
      <c r="P219" s="46"/>
      <c r="Q219" s="46">
        <f t="shared" si="69"/>
        <v>0</v>
      </c>
      <c r="R219" s="46">
        <f t="shared" si="70"/>
        <v>0</v>
      </c>
      <c r="S219" s="42">
        <f t="shared" si="71"/>
        <v>0</v>
      </c>
      <c r="T219" s="63"/>
      <c r="U219" s="91"/>
      <c r="V219" s="91"/>
      <c r="W219" s="91"/>
      <c r="X219" s="91"/>
      <c r="Y219" s="91"/>
    </row>
    <row r="220" spans="1:25" s="1" customFormat="1" ht="15.75" customHeight="1" x14ac:dyDescent="0.25">
      <c r="A220" s="19" t="s">
        <v>450</v>
      </c>
      <c r="B220" s="19"/>
      <c r="C220" s="19" t="s">
        <v>91</v>
      </c>
      <c r="D220" s="47" t="s">
        <v>455</v>
      </c>
      <c r="E220" s="3" t="s">
        <v>17</v>
      </c>
      <c r="F220" s="58">
        <v>1</v>
      </c>
      <c r="G220" s="14"/>
      <c r="H220" s="14"/>
      <c r="I220" s="14"/>
      <c r="J220" s="45"/>
      <c r="K220" s="188"/>
      <c r="L220" s="101">
        <f>F220</f>
        <v>1</v>
      </c>
      <c r="M220" s="101">
        <v>1</v>
      </c>
      <c r="N220" s="133">
        <f t="shared" si="74"/>
        <v>1</v>
      </c>
      <c r="O220" s="11"/>
      <c r="P220" s="11"/>
      <c r="Q220" s="11">
        <f t="shared" si="69"/>
        <v>0</v>
      </c>
      <c r="R220" s="11">
        <f t="shared" si="70"/>
        <v>0</v>
      </c>
      <c r="S220" s="42">
        <f t="shared" si="71"/>
        <v>0</v>
      </c>
      <c r="T220" s="60"/>
      <c r="U220" s="4"/>
    </row>
    <row r="221" spans="1:25" s="88" customFormat="1" ht="27.75" customHeight="1" x14ac:dyDescent="0.25">
      <c r="A221" s="44" t="s">
        <v>446</v>
      </c>
      <c r="B221" s="232" t="s">
        <v>1627</v>
      </c>
      <c r="C221" s="44" t="s">
        <v>90</v>
      </c>
      <c r="D221" s="72" t="s">
        <v>192</v>
      </c>
      <c r="E221" s="41" t="s">
        <v>17</v>
      </c>
      <c r="F221" s="71">
        <f>F222</f>
        <v>1</v>
      </c>
      <c r="G221" s="41"/>
      <c r="H221" s="41"/>
      <c r="I221" s="41"/>
      <c r="J221" s="41"/>
      <c r="K221" s="41"/>
      <c r="L221" s="100">
        <f>F221</f>
        <v>1</v>
      </c>
      <c r="M221" s="102">
        <v>1</v>
      </c>
      <c r="N221" s="108">
        <f t="shared" si="74"/>
        <v>1</v>
      </c>
      <c r="O221" s="42"/>
      <c r="P221" s="42"/>
      <c r="Q221" s="46">
        <f t="shared" si="69"/>
        <v>0</v>
      </c>
      <c r="R221" s="46">
        <f t="shared" si="70"/>
        <v>0</v>
      </c>
      <c r="S221" s="42">
        <f t="shared" si="71"/>
        <v>0</v>
      </c>
      <c r="T221" s="63"/>
      <c r="U221" s="87"/>
      <c r="V221" s="87"/>
      <c r="W221" s="87"/>
      <c r="X221" s="87"/>
      <c r="Y221" s="87"/>
    </row>
    <row r="222" spans="1:25" s="1" customFormat="1" ht="40.5" customHeight="1" x14ac:dyDescent="0.25">
      <c r="A222" s="19" t="s">
        <v>449</v>
      </c>
      <c r="B222" s="19"/>
      <c r="C222" s="19" t="s">
        <v>91</v>
      </c>
      <c r="D222" s="47" t="s">
        <v>423</v>
      </c>
      <c r="E222" s="3" t="s">
        <v>17</v>
      </c>
      <c r="F222" s="58">
        <v>1</v>
      </c>
      <c r="G222" s="11"/>
      <c r="H222" s="11"/>
      <c r="I222" s="11"/>
      <c r="J222" s="46"/>
      <c r="K222" s="189"/>
      <c r="L222" s="101">
        <f>F222</f>
        <v>1</v>
      </c>
      <c r="M222" s="101">
        <v>1</v>
      </c>
      <c r="N222" s="133">
        <f t="shared" si="74"/>
        <v>1</v>
      </c>
      <c r="O222" s="11"/>
      <c r="P222" s="11"/>
      <c r="Q222" s="11">
        <f t="shared" si="69"/>
        <v>0</v>
      </c>
      <c r="R222" s="11">
        <f t="shared" si="70"/>
        <v>0</v>
      </c>
      <c r="S222" s="42">
        <f t="shared" si="71"/>
        <v>0</v>
      </c>
      <c r="T222" s="60"/>
    </row>
    <row r="223" spans="1:25" s="88" customFormat="1" ht="15.75" customHeight="1" x14ac:dyDescent="0.25">
      <c r="A223" s="44" t="s">
        <v>447</v>
      </c>
      <c r="B223" s="230" t="s">
        <v>1626</v>
      </c>
      <c r="C223" s="44" t="s">
        <v>90</v>
      </c>
      <c r="D223" s="51" t="s">
        <v>876</v>
      </c>
      <c r="E223" s="41" t="s">
        <v>3</v>
      </c>
      <c r="F223" s="71">
        <f>F224</f>
        <v>50</v>
      </c>
      <c r="G223" s="41"/>
      <c r="H223" s="41"/>
      <c r="I223" s="41"/>
      <c r="J223" s="41"/>
      <c r="K223" s="71">
        <f>F223</f>
        <v>50</v>
      </c>
      <c r="L223" s="100">
        <f>K223</f>
        <v>50</v>
      </c>
      <c r="M223" s="100">
        <v>1</v>
      </c>
      <c r="N223" s="106">
        <f t="shared" si="74"/>
        <v>50</v>
      </c>
      <c r="O223" s="42"/>
      <c r="P223" s="42"/>
      <c r="Q223" s="42">
        <f t="shared" si="69"/>
        <v>0</v>
      </c>
      <c r="R223" s="42">
        <f t="shared" si="70"/>
        <v>0</v>
      </c>
      <c r="S223" s="42">
        <f t="shared" si="71"/>
        <v>0</v>
      </c>
      <c r="T223" s="62"/>
    </row>
    <row r="224" spans="1:25" s="1" customFormat="1" ht="37.5" customHeight="1" x14ac:dyDescent="0.25">
      <c r="A224" s="19" t="s">
        <v>448</v>
      </c>
      <c r="B224" s="19"/>
      <c r="C224" s="19" t="s">
        <v>91</v>
      </c>
      <c r="D224" s="69" t="s">
        <v>424</v>
      </c>
      <c r="E224" s="3" t="s">
        <v>3</v>
      </c>
      <c r="F224" s="58">
        <v>50</v>
      </c>
      <c r="G224" s="11"/>
      <c r="H224" s="11"/>
      <c r="I224" s="11"/>
      <c r="J224" s="46"/>
      <c r="K224" s="189">
        <f>F224</f>
        <v>50</v>
      </c>
      <c r="L224" s="101">
        <f>F224</f>
        <v>50</v>
      </c>
      <c r="M224" s="101">
        <v>1.1000000000000001</v>
      </c>
      <c r="N224" s="133">
        <f t="shared" si="74"/>
        <v>55</v>
      </c>
      <c r="O224" s="11"/>
      <c r="P224" s="11"/>
      <c r="Q224" s="11">
        <f t="shared" si="69"/>
        <v>0</v>
      </c>
      <c r="R224" s="11">
        <f t="shared" si="70"/>
        <v>0</v>
      </c>
      <c r="S224" s="42">
        <f t="shared" si="71"/>
        <v>0</v>
      </c>
      <c r="T224" s="60"/>
    </row>
    <row r="225" spans="1:25" s="152" customFormat="1" ht="25.5" customHeight="1" x14ac:dyDescent="0.25">
      <c r="A225" s="19" t="s">
        <v>2519</v>
      </c>
      <c r="B225" s="19"/>
      <c r="C225" s="19" t="s">
        <v>91</v>
      </c>
      <c r="D225" s="69" t="s">
        <v>2518</v>
      </c>
      <c r="E225" s="14" t="s">
        <v>2</v>
      </c>
      <c r="F225" s="58">
        <f>F224</f>
        <v>50</v>
      </c>
      <c r="G225" s="11"/>
      <c r="H225" s="11"/>
      <c r="I225" s="11"/>
      <c r="J225" s="11"/>
      <c r="K225" s="11">
        <f t="shared" ref="K225" si="79">F225</f>
        <v>50</v>
      </c>
      <c r="L225" s="11">
        <f t="shared" ref="L225" si="80">K225</f>
        <v>50</v>
      </c>
      <c r="M225" s="101">
        <v>0.7</v>
      </c>
      <c r="N225" s="107">
        <f t="shared" si="74"/>
        <v>35</v>
      </c>
      <c r="O225" s="11"/>
      <c r="P225" s="11"/>
      <c r="Q225" s="11">
        <f t="shared" ref="Q225" si="81">ROUND(N225*O225,2)</f>
        <v>0</v>
      </c>
      <c r="R225" s="11">
        <f t="shared" ref="R225" si="82">ROUND(N225*P225,2)</f>
        <v>0</v>
      </c>
      <c r="S225" s="42">
        <f t="shared" ref="S225" si="83">ROUND(Q225+R225,2)</f>
        <v>0</v>
      </c>
      <c r="T225" s="60"/>
    </row>
    <row r="226" spans="1:25" s="86" customFormat="1" ht="22.5" customHeight="1" x14ac:dyDescent="0.25">
      <c r="A226" s="65" t="s">
        <v>20</v>
      </c>
      <c r="B226" s="65"/>
      <c r="C226" s="65"/>
      <c r="D226" s="49" t="s">
        <v>474</v>
      </c>
      <c r="E226" s="66"/>
      <c r="F226" s="67"/>
      <c r="G226" s="66"/>
      <c r="H226" s="66"/>
      <c r="I226" s="66"/>
      <c r="J226" s="66"/>
      <c r="K226" s="66"/>
      <c r="L226" s="144"/>
      <c r="M226" s="98"/>
      <c r="N226" s="105"/>
      <c r="O226" s="68"/>
      <c r="P226" s="68"/>
      <c r="Q226" s="39"/>
      <c r="R226" s="39"/>
      <c r="S226" s="68"/>
      <c r="T226" s="68"/>
      <c r="U226" s="85"/>
      <c r="V226" s="85"/>
      <c r="W226" s="85"/>
      <c r="X226" s="85"/>
      <c r="Y226" s="85"/>
    </row>
    <row r="227" spans="1:25" s="92" customFormat="1" ht="32.25" customHeight="1" x14ac:dyDescent="0.25">
      <c r="A227" s="44" t="s">
        <v>473</v>
      </c>
      <c r="B227" s="230" t="s">
        <v>1624</v>
      </c>
      <c r="C227" s="44" t="s">
        <v>90</v>
      </c>
      <c r="D227" s="51" t="s">
        <v>92</v>
      </c>
      <c r="E227" s="41" t="s">
        <v>3</v>
      </c>
      <c r="F227" s="71">
        <f>F228+F229</f>
        <v>0</v>
      </c>
      <c r="G227" s="41"/>
      <c r="H227" s="41"/>
      <c r="I227" s="41"/>
      <c r="J227" s="43"/>
      <c r="K227" s="43">
        <f>K228+K229+K230+K231+K232</f>
        <v>33.159999999999997</v>
      </c>
      <c r="L227" s="106"/>
      <c r="M227" s="100"/>
      <c r="N227" s="43">
        <f>K227</f>
        <v>33.159999999999997</v>
      </c>
      <c r="O227" s="42"/>
      <c r="P227" s="42"/>
      <c r="Q227" s="46">
        <f t="shared" si="69"/>
        <v>0</v>
      </c>
      <c r="R227" s="46">
        <f t="shared" si="70"/>
        <v>0</v>
      </c>
      <c r="S227" s="42">
        <f t="shared" si="71"/>
        <v>0</v>
      </c>
      <c r="T227" s="42" t="s">
        <v>93</v>
      </c>
      <c r="U227" s="91"/>
      <c r="V227" s="91"/>
      <c r="W227" s="91"/>
      <c r="X227" s="91"/>
      <c r="Y227" s="91"/>
    </row>
    <row r="228" spans="1:25" s="1" customFormat="1" ht="24" customHeight="1" x14ac:dyDescent="0.25">
      <c r="A228" s="19" t="s">
        <v>479</v>
      </c>
      <c r="B228" s="19"/>
      <c r="C228" s="23" t="s">
        <v>91</v>
      </c>
      <c r="D228" s="215" t="s">
        <v>417</v>
      </c>
      <c r="E228" s="24" t="s">
        <v>748</v>
      </c>
      <c r="F228" s="59"/>
      <c r="G228" s="28"/>
      <c r="H228" s="28"/>
      <c r="I228" s="28"/>
      <c r="J228" s="41">
        <v>2.62</v>
      </c>
      <c r="K228" s="196">
        <f>J228*0.1*3.14</f>
        <v>0.82299999999999995</v>
      </c>
      <c r="L228" s="101">
        <f>J228</f>
        <v>2.62</v>
      </c>
      <c r="M228" s="101">
        <v>1.1000000000000001</v>
      </c>
      <c r="N228" s="133">
        <f>ROUND(M228*L228,2)</f>
        <v>2.88</v>
      </c>
      <c r="O228" s="25"/>
      <c r="P228" s="25"/>
      <c r="Q228" s="11">
        <f t="shared" si="69"/>
        <v>0</v>
      </c>
      <c r="R228" s="11">
        <f t="shared" si="70"/>
        <v>0</v>
      </c>
      <c r="S228" s="42">
        <f t="shared" si="71"/>
        <v>0</v>
      </c>
      <c r="T228" s="25"/>
      <c r="U228" s="4"/>
      <c r="V228" s="4"/>
      <c r="W228" s="4"/>
      <c r="X228" s="4"/>
      <c r="Y228" s="4"/>
    </row>
    <row r="229" spans="1:25" s="1" customFormat="1" ht="15.75" customHeight="1" x14ac:dyDescent="0.25">
      <c r="A229" s="19" t="s">
        <v>480</v>
      </c>
      <c r="B229" s="19"/>
      <c r="C229" s="23" t="s">
        <v>91</v>
      </c>
      <c r="D229" s="215" t="s">
        <v>475</v>
      </c>
      <c r="E229" s="24" t="s">
        <v>748</v>
      </c>
      <c r="F229" s="58"/>
      <c r="G229" s="14"/>
      <c r="H229" s="14"/>
      <c r="I229" s="14"/>
      <c r="J229" s="45">
        <v>100.69</v>
      </c>
      <c r="K229" s="194">
        <f>0.1*J229*3.14</f>
        <v>31.617000000000001</v>
      </c>
      <c r="L229" s="101">
        <f>J229</f>
        <v>100.69</v>
      </c>
      <c r="M229" s="101">
        <v>1.1000000000000001</v>
      </c>
      <c r="N229" s="133">
        <f t="shared" ref="N229:N230" si="84">ROUND(M229*L229,2)</f>
        <v>110.76</v>
      </c>
      <c r="O229" s="11"/>
      <c r="P229" s="11"/>
      <c r="Q229" s="11">
        <f t="shared" si="69"/>
        <v>0</v>
      </c>
      <c r="R229" s="11">
        <f t="shared" si="70"/>
        <v>0</v>
      </c>
      <c r="S229" s="42">
        <f t="shared" si="71"/>
        <v>0</v>
      </c>
      <c r="T229" s="60"/>
      <c r="U229" s="4"/>
      <c r="V229" s="4"/>
      <c r="W229" s="4"/>
      <c r="X229" s="4"/>
      <c r="Y229" s="4"/>
    </row>
    <row r="230" spans="1:25" s="1" customFormat="1" ht="15.75" customHeight="1" x14ac:dyDescent="0.25">
      <c r="A230" s="19" t="s">
        <v>482</v>
      </c>
      <c r="B230" s="19"/>
      <c r="C230" s="23" t="s">
        <v>91</v>
      </c>
      <c r="D230" s="215" t="s">
        <v>420</v>
      </c>
      <c r="E230" s="3" t="s">
        <v>17</v>
      </c>
      <c r="F230" s="58">
        <v>1</v>
      </c>
      <c r="G230" s="14"/>
      <c r="H230" s="14"/>
      <c r="I230" s="14"/>
      <c r="J230" s="45"/>
      <c r="K230" s="188">
        <v>0.08</v>
      </c>
      <c r="L230" s="101">
        <f>F230</f>
        <v>1</v>
      </c>
      <c r="M230" s="101">
        <v>1</v>
      </c>
      <c r="N230" s="133">
        <f t="shared" si="84"/>
        <v>1</v>
      </c>
      <c r="O230" s="11"/>
      <c r="P230" s="11"/>
      <c r="Q230" s="11">
        <f t="shared" si="69"/>
        <v>0</v>
      </c>
      <c r="R230" s="11">
        <f t="shared" si="70"/>
        <v>0</v>
      </c>
      <c r="S230" s="42">
        <f t="shared" si="71"/>
        <v>0</v>
      </c>
      <c r="T230" s="60"/>
      <c r="U230" s="4"/>
      <c r="V230" s="4"/>
      <c r="W230" s="4"/>
      <c r="X230" s="4"/>
      <c r="Y230" s="4"/>
    </row>
    <row r="231" spans="1:25" s="1" customFormat="1" ht="15.75" customHeight="1" x14ac:dyDescent="0.25">
      <c r="A231" s="19" t="s">
        <v>483</v>
      </c>
      <c r="B231" s="19"/>
      <c r="C231" s="23" t="s">
        <v>91</v>
      </c>
      <c r="D231" s="215" t="s">
        <v>425</v>
      </c>
      <c r="E231" s="3" t="s">
        <v>17</v>
      </c>
      <c r="F231" s="58">
        <v>3</v>
      </c>
      <c r="G231" s="14"/>
      <c r="H231" s="14"/>
      <c r="I231" s="14"/>
      <c r="J231" s="45"/>
      <c r="K231" s="188">
        <v>0.24</v>
      </c>
      <c r="L231" s="101">
        <f t="shared" ref="L231:L233" si="85">F231</f>
        <v>3</v>
      </c>
      <c r="M231" s="101">
        <v>1</v>
      </c>
      <c r="N231" s="133">
        <f t="shared" ref="N231:N233" si="86">ROUND(M231*L231,2)</f>
        <v>3</v>
      </c>
      <c r="O231" s="11"/>
      <c r="P231" s="11"/>
      <c r="Q231" s="11">
        <f t="shared" si="69"/>
        <v>0</v>
      </c>
      <c r="R231" s="11">
        <f t="shared" si="70"/>
        <v>0</v>
      </c>
      <c r="S231" s="42">
        <f t="shared" si="71"/>
        <v>0</v>
      </c>
      <c r="T231" s="60"/>
      <c r="U231" s="4"/>
      <c r="V231" s="4"/>
      <c r="W231" s="4"/>
      <c r="X231" s="4"/>
      <c r="Y231" s="4"/>
    </row>
    <row r="232" spans="1:25" s="1" customFormat="1" ht="15.75" customHeight="1" x14ac:dyDescent="0.25">
      <c r="A232" s="19" t="s">
        <v>484</v>
      </c>
      <c r="B232" s="19"/>
      <c r="C232" s="23" t="s">
        <v>91</v>
      </c>
      <c r="D232" s="215" t="s">
        <v>476</v>
      </c>
      <c r="E232" s="3" t="s">
        <v>17</v>
      </c>
      <c r="F232" s="58">
        <v>5</v>
      </c>
      <c r="G232" s="14"/>
      <c r="H232" s="14"/>
      <c r="I232" s="14"/>
      <c r="J232" s="45"/>
      <c r="K232" s="188">
        <v>0.4</v>
      </c>
      <c r="L232" s="101">
        <f t="shared" si="85"/>
        <v>5</v>
      </c>
      <c r="M232" s="101">
        <v>1</v>
      </c>
      <c r="N232" s="133">
        <f t="shared" si="86"/>
        <v>5</v>
      </c>
      <c r="O232" s="11"/>
      <c r="P232" s="11"/>
      <c r="Q232" s="11">
        <f t="shared" si="69"/>
        <v>0</v>
      </c>
      <c r="R232" s="11">
        <f t="shared" si="70"/>
        <v>0</v>
      </c>
      <c r="S232" s="42">
        <f t="shared" si="71"/>
        <v>0</v>
      </c>
      <c r="T232" s="60"/>
      <c r="U232" s="4"/>
      <c r="V232" s="4"/>
      <c r="W232" s="4"/>
      <c r="X232" s="4"/>
      <c r="Y232" s="4"/>
    </row>
    <row r="233" spans="1:25" s="1" customFormat="1" ht="15.75" customHeight="1" x14ac:dyDescent="0.25">
      <c r="A233" s="19" t="s">
        <v>481</v>
      </c>
      <c r="B233" s="19"/>
      <c r="C233" s="23" t="s">
        <v>91</v>
      </c>
      <c r="D233" s="214" t="s">
        <v>243</v>
      </c>
      <c r="E233" s="3" t="s">
        <v>3</v>
      </c>
      <c r="F233" s="58">
        <v>0</v>
      </c>
      <c r="G233" s="14"/>
      <c r="H233" s="14"/>
      <c r="I233" s="14"/>
      <c r="J233" s="45"/>
      <c r="K233" s="188"/>
      <c r="L233" s="101">
        <f t="shared" si="85"/>
        <v>0</v>
      </c>
      <c r="M233" s="101">
        <v>1</v>
      </c>
      <c r="N233" s="133">
        <f t="shared" si="86"/>
        <v>0</v>
      </c>
      <c r="O233" s="11"/>
      <c r="P233" s="11"/>
      <c r="Q233" s="11">
        <f t="shared" si="69"/>
        <v>0</v>
      </c>
      <c r="R233" s="11">
        <f t="shared" si="70"/>
        <v>0</v>
      </c>
      <c r="S233" s="42">
        <f t="shared" si="71"/>
        <v>0</v>
      </c>
      <c r="T233" s="60"/>
      <c r="U233" s="4"/>
      <c r="V233" s="4"/>
      <c r="W233" s="4"/>
      <c r="X233" s="4"/>
      <c r="Y233" s="4"/>
    </row>
    <row r="234" spans="1:25" s="92" customFormat="1" ht="15.75" customHeight="1" x14ac:dyDescent="0.25">
      <c r="A234" s="44" t="s">
        <v>485</v>
      </c>
      <c r="B234" s="233" t="s">
        <v>2513</v>
      </c>
      <c r="C234" s="40" t="s">
        <v>90</v>
      </c>
      <c r="D234" s="51" t="s">
        <v>136</v>
      </c>
      <c r="E234" s="45" t="s">
        <v>17</v>
      </c>
      <c r="F234" s="73">
        <f>F235</f>
        <v>1</v>
      </c>
      <c r="G234" s="45"/>
      <c r="H234" s="45"/>
      <c r="I234" s="45"/>
      <c r="J234" s="45"/>
      <c r="K234" s="45"/>
      <c r="L234" s="102">
        <f t="shared" ref="L234:L235" si="87">F234</f>
        <v>1</v>
      </c>
      <c r="M234" s="102">
        <v>1</v>
      </c>
      <c r="N234" s="108">
        <f t="shared" ref="N234:N235" si="88">ROUND(M234*L234,2)</f>
        <v>1</v>
      </c>
      <c r="O234" s="46"/>
      <c r="P234" s="46"/>
      <c r="Q234" s="46">
        <f t="shared" si="69"/>
        <v>0</v>
      </c>
      <c r="R234" s="46">
        <f t="shared" si="70"/>
        <v>0</v>
      </c>
      <c r="S234" s="42">
        <f t="shared" si="71"/>
        <v>0</v>
      </c>
      <c r="T234" s="63"/>
      <c r="U234" s="91"/>
      <c r="V234" s="91"/>
      <c r="W234" s="91"/>
      <c r="X234" s="91"/>
      <c r="Y234" s="91"/>
    </row>
    <row r="235" spans="1:25" s="1" customFormat="1" ht="15.75" customHeight="1" x14ac:dyDescent="0.25">
      <c r="A235" s="19" t="s">
        <v>486</v>
      </c>
      <c r="B235" s="19"/>
      <c r="C235" s="19" t="s">
        <v>91</v>
      </c>
      <c r="D235" s="214" t="s">
        <v>478</v>
      </c>
      <c r="E235" s="3" t="s">
        <v>17</v>
      </c>
      <c r="F235" s="58">
        <v>1</v>
      </c>
      <c r="G235" s="14"/>
      <c r="H235" s="14"/>
      <c r="I235" s="14"/>
      <c r="J235" s="45"/>
      <c r="K235" s="188"/>
      <c r="L235" s="101">
        <f t="shared" si="87"/>
        <v>1</v>
      </c>
      <c r="M235" s="101">
        <v>1</v>
      </c>
      <c r="N235" s="133">
        <f t="shared" si="88"/>
        <v>1</v>
      </c>
      <c r="O235" s="11"/>
      <c r="P235" s="11"/>
      <c r="Q235" s="11">
        <f t="shared" si="69"/>
        <v>0</v>
      </c>
      <c r="R235" s="11">
        <f t="shared" si="70"/>
        <v>0</v>
      </c>
      <c r="S235" s="42">
        <f t="shared" si="71"/>
        <v>0</v>
      </c>
      <c r="T235" s="60"/>
      <c r="U235" s="4"/>
    </row>
    <row r="236" spans="1:25" s="88" customFormat="1" ht="27.75" customHeight="1" x14ac:dyDescent="0.25">
      <c r="A236" s="44" t="s">
        <v>487</v>
      </c>
      <c r="B236" s="230" t="s">
        <v>1627</v>
      </c>
      <c r="C236" s="44" t="s">
        <v>90</v>
      </c>
      <c r="D236" s="72" t="s">
        <v>192</v>
      </c>
      <c r="E236" s="41" t="s">
        <v>17</v>
      </c>
      <c r="F236" s="71">
        <f>F237</f>
        <v>1</v>
      </c>
      <c r="G236" s="41"/>
      <c r="H236" s="41"/>
      <c r="I236" s="41"/>
      <c r="J236" s="41"/>
      <c r="K236" s="41"/>
      <c r="L236" s="100">
        <f>F236</f>
        <v>1</v>
      </c>
      <c r="M236" s="102">
        <v>1</v>
      </c>
      <c r="N236" s="108">
        <f t="shared" ref="N236:N237" si="89">ROUND(M236*L236,2)</f>
        <v>1</v>
      </c>
      <c r="O236" s="42"/>
      <c r="P236" s="42"/>
      <c r="Q236" s="46">
        <f t="shared" si="69"/>
        <v>0</v>
      </c>
      <c r="R236" s="46">
        <f t="shared" si="70"/>
        <v>0</v>
      </c>
      <c r="S236" s="42">
        <f t="shared" si="71"/>
        <v>0</v>
      </c>
      <c r="T236" s="63"/>
      <c r="U236" s="87"/>
      <c r="V236" s="87"/>
      <c r="W236" s="87"/>
      <c r="X236" s="87"/>
      <c r="Y236" s="87"/>
    </row>
    <row r="237" spans="1:25" s="1" customFormat="1" ht="28.5" customHeight="1" x14ac:dyDescent="0.25">
      <c r="A237" s="19" t="s">
        <v>488</v>
      </c>
      <c r="B237" s="19"/>
      <c r="C237" s="19" t="s">
        <v>91</v>
      </c>
      <c r="D237" s="214" t="s">
        <v>477</v>
      </c>
      <c r="E237" s="3" t="s">
        <v>17</v>
      </c>
      <c r="F237" s="58">
        <v>1</v>
      </c>
      <c r="G237" s="14"/>
      <c r="H237" s="14"/>
      <c r="I237" s="14"/>
      <c r="J237" s="45"/>
      <c r="K237" s="188"/>
      <c r="L237" s="101">
        <f t="shared" ref="L237" si="90">F237</f>
        <v>1</v>
      </c>
      <c r="M237" s="101">
        <v>1</v>
      </c>
      <c r="N237" s="133">
        <f t="shared" si="89"/>
        <v>1</v>
      </c>
      <c r="O237" s="11"/>
      <c r="P237" s="11"/>
      <c r="Q237" s="11">
        <f t="shared" si="69"/>
        <v>0</v>
      </c>
      <c r="R237" s="11">
        <f t="shared" si="70"/>
        <v>0</v>
      </c>
      <c r="S237" s="42">
        <f t="shared" si="71"/>
        <v>0</v>
      </c>
      <c r="T237" s="60"/>
      <c r="U237" s="4"/>
    </row>
    <row r="238" spans="1:25" s="92" customFormat="1" ht="15.75" customHeight="1" x14ac:dyDescent="0.25">
      <c r="A238" s="40" t="s">
        <v>489</v>
      </c>
      <c r="B238" s="230" t="s">
        <v>1626</v>
      </c>
      <c r="C238" s="44" t="s">
        <v>90</v>
      </c>
      <c r="D238" s="51" t="s">
        <v>876</v>
      </c>
      <c r="E238" s="41" t="s">
        <v>3</v>
      </c>
      <c r="F238" s="78">
        <f>F239</f>
        <v>35.07</v>
      </c>
      <c r="G238" s="78"/>
      <c r="H238" s="78"/>
      <c r="I238" s="78"/>
      <c r="J238" s="78"/>
      <c r="K238" s="78">
        <f>F238</f>
        <v>35.07</v>
      </c>
      <c r="L238" s="78">
        <f>K238</f>
        <v>35.07</v>
      </c>
      <c r="M238" s="102">
        <v>1</v>
      </c>
      <c r="N238" s="108">
        <f t="shared" ref="N238:N239" si="91">ROUND(M238*L238,2)</f>
        <v>35.07</v>
      </c>
      <c r="O238" s="42"/>
      <c r="P238" s="42"/>
      <c r="Q238" s="46">
        <f t="shared" si="69"/>
        <v>0</v>
      </c>
      <c r="R238" s="46">
        <f t="shared" si="70"/>
        <v>0</v>
      </c>
      <c r="S238" s="42">
        <f t="shared" si="71"/>
        <v>0</v>
      </c>
      <c r="T238" s="62"/>
    </row>
    <row r="239" spans="1:25" s="1" customFormat="1" ht="38.25" customHeight="1" x14ac:dyDescent="0.25">
      <c r="A239" s="19" t="s">
        <v>490</v>
      </c>
      <c r="B239" s="19"/>
      <c r="C239" s="19" t="s">
        <v>91</v>
      </c>
      <c r="D239" s="69" t="s">
        <v>424</v>
      </c>
      <c r="E239" s="3" t="s">
        <v>3</v>
      </c>
      <c r="F239" s="57">
        <v>35.07</v>
      </c>
      <c r="G239" s="57"/>
      <c r="H239" s="57"/>
      <c r="I239" s="57"/>
      <c r="J239" s="291"/>
      <c r="K239" s="193">
        <f>F239</f>
        <v>35.07</v>
      </c>
      <c r="L239" s="57">
        <f>K239</f>
        <v>35.07</v>
      </c>
      <c r="M239" s="101">
        <v>1.1000000000000001</v>
      </c>
      <c r="N239" s="133">
        <f t="shared" si="91"/>
        <v>38.58</v>
      </c>
      <c r="O239" s="11"/>
      <c r="P239" s="11"/>
      <c r="Q239" s="11">
        <f t="shared" si="69"/>
        <v>0</v>
      </c>
      <c r="R239" s="11">
        <f t="shared" si="70"/>
        <v>0</v>
      </c>
      <c r="S239" s="42">
        <f t="shared" si="71"/>
        <v>0</v>
      </c>
      <c r="T239" s="60"/>
      <c r="U239" s="4"/>
    </row>
    <row r="240" spans="1:25" s="152" customFormat="1" ht="25.5" customHeight="1" x14ac:dyDescent="0.25">
      <c r="A240" s="19" t="s">
        <v>2520</v>
      </c>
      <c r="B240" s="19"/>
      <c r="C240" s="19" t="s">
        <v>91</v>
      </c>
      <c r="D240" s="69" t="s">
        <v>2518</v>
      </c>
      <c r="E240" s="14" t="s">
        <v>2</v>
      </c>
      <c r="F240" s="58">
        <f>F239</f>
        <v>35</v>
      </c>
      <c r="G240" s="11"/>
      <c r="H240" s="11"/>
      <c r="I240" s="11"/>
      <c r="J240" s="11"/>
      <c r="K240" s="11">
        <f>F240</f>
        <v>35</v>
      </c>
      <c r="L240" s="57">
        <f t="shared" ref="L240" si="92">K240</f>
        <v>35</v>
      </c>
      <c r="M240" s="101">
        <v>0.7</v>
      </c>
      <c r="N240" s="107">
        <f>ROUND(M240*L240,2)</f>
        <v>24.5</v>
      </c>
      <c r="O240" s="11"/>
      <c r="P240" s="11"/>
      <c r="Q240" s="11">
        <f t="shared" ref="Q240" si="93">ROUND(N240*O240,2)</f>
        <v>0</v>
      </c>
      <c r="R240" s="11">
        <f t="shared" ref="R240" si="94">ROUND(N240*P240,2)</f>
        <v>0</v>
      </c>
      <c r="S240" s="42">
        <f t="shared" ref="S240" si="95">ROUND(Q240+R240,2)</f>
        <v>0</v>
      </c>
      <c r="T240" s="60"/>
    </row>
    <row r="241" spans="1:25" s="86" customFormat="1" ht="22.5" customHeight="1" x14ac:dyDescent="0.25">
      <c r="A241" s="65" t="s">
        <v>21</v>
      </c>
      <c r="B241" s="65"/>
      <c r="C241" s="65"/>
      <c r="D241" s="49" t="s">
        <v>491</v>
      </c>
      <c r="E241" s="66"/>
      <c r="F241" s="67"/>
      <c r="G241" s="66"/>
      <c r="H241" s="66"/>
      <c r="I241" s="66"/>
      <c r="J241" s="66"/>
      <c r="K241" s="66"/>
      <c r="L241" s="144"/>
      <c r="M241" s="98"/>
      <c r="N241" s="105"/>
      <c r="O241" s="68"/>
      <c r="P241" s="68"/>
      <c r="Q241" s="39"/>
      <c r="R241" s="39"/>
      <c r="S241" s="68"/>
      <c r="T241" s="68"/>
      <c r="U241" s="85"/>
      <c r="V241" s="85"/>
      <c r="W241" s="85"/>
      <c r="X241" s="85"/>
      <c r="Y241" s="85"/>
    </row>
    <row r="242" spans="1:25" s="92" customFormat="1" ht="32.25" customHeight="1" x14ac:dyDescent="0.25">
      <c r="A242" s="44" t="s">
        <v>505</v>
      </c>
      <c r="B242" s="230" t="s">
        <v>1624</v>
      </c>
      <c r="C242" s="44" t="s">
        <v>90</v>
      </c>
      <c r="D242" s="51" t="s">
        <v>92</v>
      </c>
      <c r="E242" s="41" t="s">
        <v>3</v>
      </c>
      <c r="F242" s="71">
        <f>F243+F244</f>
        <v>0</v>
      </c>
      <c r="G242" s="41"/>
      <c r="H242" s="41"/>
      <c r="I242" s="41"/>
      <c r="J242" s="43"/>
      <c r="K242" s="43">
        <f>K243+K244+K245+K246+K247</f>
        <v>52.1</v>
      </c>
      <c r="L242" s="126"/>
      <c r="M242" s="100"/>
      <c r="N242" s="43">
        <f>K242</f>
        <v>52.1</v>
      </c>
      <c r="O242" s="42"/>
      <c r="P242" s="42"/>
      <c r="Q242" s="46">
        <f t="shared" si="69"/>
        <v>0</v>
      </c>
      <c r="R242" s="46">
        <f t="shared" si="70"/>
        <v>0</v>
      </c>
      <c r="S242" s="42">
        <f t="shared" si="71"/>
        <v>0</v>
      </c>
      <c r="T242" s="42" t="s">
        <v>93</v>
      </c>
      <c r="U242" s="91"/>
      <c r="V242" s="91"/>
      <c r="W242" s="91"/>
      <c r="X242" s="91"/>
      <c r="Y242" s="91"/>
    </row>
    <row r="243" spans="1:25" s="1" customFormat="1" ht="24" customHeight="1" x14ac:dyDescent="0.25">
      <c r="A243" s="19" t="s">
        <v>506</v>
      </c>
      <c r="B243" s="19"/>
      <c r="C243" s="23" t="s">
        <v>91</v>
      </c>
      <c r="D243" s="215" t="s">
        <v>417</v>
      </c>
      <c r="E243" s="28" t="s">
        <v>748</v>
      </c>
      <c r="F243" s="121"/>
      <c r="G243" s="120"/>
      <c r="H243" s="120"/>
      <c r="I243" s="120"/>
      <c r="J243" s="41">
        <v>0.54</v>
      </c>
      <c r="K243" s="196">
        <f>J243*0.1*3.14</f>
        <v>0.17</v>
      </c>
      <c r="L243" s="125">
        <f>J243</f>
        <v>0.54</v>
      </c>
      <c r="M243" s="122">
        <v>1.1000000000000001</v>
      </c>
      <c r="N243" s="133">
        <f t="shared" ref="N243:N253" si="96">ROUND(M243*L243,2)</f>
        <v>0.59</v>
      </c>
      <c r="O243" s="25"/>
      <c r="P243" s="25"/>
      <c r="Q243" s="11">
        <f t="shared" si="69"/>
        <v>0</v>
      </c>
      <c r="R243" s="11">
        <f t="shared" si="70"/>
        <v>0</v>
      </c>
      <c r="S243" s="42">
        <f t="shared" si="71"/>
        <v>0</v>
      </c>
      <c r="T243" s="25"/>
      <c r="U243" s="4"/>
      <c r="V243" s="4"/>
      <c r="W243" s="4"/>
      <c r="X243" s="4"/>
      <c r="Y243" s="4"/>
    </row>
    <row r="244" spans="1:25" s="1" customFormat="1" ht="15.75" customHeight="1" x14ac:dyDescent="0.25">
      <c r="A244" s="19" t="s">
        <v>507</v>
      </c>
      <c r="B244" s="19"/>
      <c r="C244" s="23" t="s">
        <v>91</v>
      </c>
      <c r="D244" s="215" t="s">
        <v>494</v>
      </c>
      <c r="E244" s="28" t="s">
        <v>748</v>
      </c>
      <c r="F244" s="124"/>
      <c r="G244" s="123"/>
      <c r="H244" s="123"/>
      <c r="I244" s="123"/>
      <c r="J244" s="45">
        <v>95.34</v>
      </c>
      <c r="K244" s="194">
        <f>0.1*J244*3.14</f>
        <v>29.937000000000001</v>
      </c>
      <c r="L244" s="125">
        <f t="shared" ref="L244:L245" si="97">J244</f>
        <v>95.34</v>
      </c>
      <c r="M244" s="122">
        <v>1.1000000000000001</v>
      </c>
      <c r="N244" s="133">
        <f t="shared" si="96"/>
        <v>104.87</v>
      </c>
      <c r="O244" s="11"/>
      <c r="P244" s="11"/>
      <c r="Q244" s="11">
        <f t="shared" si="69"/>
        <v>0</v>
      </c>
      <c r="R244" s="11">
        <f t="shared" si="70"/>
        <v>0</v>
      </c>
      <c r="S244" s="42">
        <f t="shared" si="71"/>
        <v>0</v>
      </c>
      <c r="T244" s="60"/>
      <c r="U244" s="4"/>
      <c r="V244" s="4"/>
      <c r="W244" s="4"/>
      <c r="X244" s="4"/>
      <c r="Y244" s="4"/>
    </row>
    <row r="245" spans="1:25" s="1" customFormat="1" ht="15.75" customHeight="1" x14ac:dyDescent="0.25">
      <c r="A245" s="19" t="s">
        <v>508</v>
      </c>
      <c r="B245" s="19"/>
      <c r="C245" s="23" t="s">
        <v>91</v>
      </c>
      <c r="D245" s="215" t="s">
        <v>475</v>
      </c>
      <c r="E245" s="28" t="s">
        <v>748</v>
      </c>
      <c r="F245" s="124"/>
      <c r="G245" s="123"/>
      <c r="H245" s="123"/>
      <c r="I245" s="123"/>
      <c r="J245" s="45">
        <v>66.69</v>
      </c>
      <c r="K245" s="194">
        <f>J245*0.1*3.14</f>
        <v>20.940999999999999</v>
      </c>
      <c r="L245" s="125">
        <f t="shared" si="97"/>
        <v>66.69</v>
      </c>
      <c r="M245" s="122">
        <v>1.1000000000000001</v>
      </c>
      <c r="N245" s="133">
        <f t="shared" si="96"/>
        <v>73.36</v>
      </c>
      <c r="O245" s="11"/>
      <c r="P245" s="11"/>
      <c r="Q245" s="11">
        <f t="shared" si="69"/>
        <v>0</v>
      </c>
      <c r="R245" s="11">
        <f t="shared" si="70"/>
        <v>0</v>
      </c>
      <c r="S245" s="42">
        <f t="shared" si="71"/>
        <v>0</v>
      </c>
      <c r="T245" s="60"/>
      <c r="U245" s="4"/>
      <c r="V245" s="4"/>
      <c r="W245" s="4"/>
      <c r="X245" s="4"/>
      <c r="Y245" s="4"/>
    </row>
    <row r="246" spans="1:25" s="1" customFormat="1" ht="15.75" customHeight="1" x14ac:dyDescent="0.25">
      <c r="A246" s="19" t="s">
        <v>509</v>
      </c>
      <c r="B246" s="19"/>
      <c r="C246" s="23" t="s">
        <v>91</v>
      </c>
      <c r="D246" s="215" t="s">
        <v>425</v>
      </c>
      <c r="E246" s="14" t="s">
        <v>17</v>
      </c>
      <c r="F246" s="58">
        <v>1</v>
      </c>
      <c r="G246" s="14"/>
      <c r="H246" s="14"/>
      <c r="I246" s="14"/>
      <c r="J246" s="45"/>
      <c r="K246" s="188">
        <v>0.08</v>
      </c>
      <c r="L246" s="101">
        <f t="shared" ref="L246:L250" si="98">F246</f>
        <v>1</v>
      </c>
      <c r="M246" s="101">
        <v>1</v>
      </c>
      <c r="N246" s="133">
        <f t="shared" si="96"/>
        <v>1</v>
      </c>
      <c r="O246" s="11"/>
      <c r="P246" s="11"/>
      <c r="Q246" s="11">
        <f t="shared" si="69"/>
        <v>0</v>
      </c>
      <c r="R246" s="11">
        <f t="shared" si="70"/>
        <v>0</v>
      </c>
      <c r="S246" s="42">
        <f t="shared" si="71"/>
        <v>0</v>
      </c>
      <c r="T246" s="60"/>
      <c r="U246" s="4"/>
      <c r="V246" s="4"/>
      <c r="W246" s="4"/>
      <c r="X246" s="4"/>
      <c r="Y246" s="4"/>
    </row>
    <row r="247" spans="1:25" s="1" customFormat="1" ht="15.75" customHeight="1" x14ac:dyDescent="0.25">
      <c r="A247" s="19" t="s">
        <v>510</v>
      </c>
      <c r="B247" s="19"/>
      <c r="C247" s="23" t="s">
        <v>91</v>
      </c>
      <c r="D247" s="215" t="s">
        <v>476</v>
      </c>
      <c r="E247" s="3" t="s">
        <v>17</v>
      </c>
      <c r="F247" s="58">
        <v>12</v>
      </c>
      <c r="G247" s="14"/>
      <c r="H247" s="14"/>
      <c r="I247" s="14"/>
      <c r="J247" s="45"/>
      <c r="K247" s="188">
        <v>0.97</v>
      </c>
      <c r="L247" s="101">
        <f t="shared" si="98"/>
        <v>12</v>
      </c>
      <c r="M247" s="101">
        <v>1</v>
      </c>
      <c r="N247" s="133">
        <f t="shared" si="96"/>
        <v>12</v>
      </c>
      <c r="O247" s="11"/>
      <c r="P247" s="11"/>
      <c r="Q247" s="11">
        <f t="shared" si="69"/>
        <v>0</v>
      </c>
      <c r="R247" s="11">
        <f t="shared" si="70"/>
        <v>0</v>
      </c>
      <c r="S247" s="42">
        <f t="shared" si="71"/>
        <v>0</v>
      </c>
      <c r="T247" s="60"/>
      <c r="U247" s="4"/>
      <c r="V247" s="4"/>
      <c r="W247" s="4"/>
      <c r="X247" s="4"/>
      <c r="Y247" s="4"/>
    </row>
    <row r="248" spans="1:25" s="1" customFormat="1" ht="15.75" customHeight="1" x14ac:dyDescent="0.25">
      <c r="A248" s="19" t="s">
        <v>511</v>
      </c>
      <c r="B248" s="19"/>
      <c r="C248" s="23" t="s">
        <v>91</v>
      </c>
      <c r="D248" s="215" t="s">
        <v>495</v>
      </c>
      <c r="E248" s="3" t="s">
        <v>17</v>
      </c>
      <c r="F248" s="58">
        <v>1</v>
      </c>
      <c r="G248" s="14"/>
      <c r="H248" s="14"/>
      <c r="I248" s="14"/>
      <c r="J248" s="45"/>
      <c r="K248" s="188"/>
      <c r="L248" s="101">
        <f>F248</f>
        <v>1</v>
      </c>
      <c r="M248" s="101">
        <v>1</v>
      </c>
      <c r="N248" s="133">
        <f t="shared" si="96"/>
        <v>1</v>
      </c>
      <c r="O248" s="11"/>
      <c r="P248" s="11"/>
      <c r="Q248" s="11">
        <f t="shared" si="69"/>
        <v>0</v>
      </c>
      <c r="R248" s="11">
        <f t="shared" si="70"/>
        <v>0</v>
      </c>
      <c r="S248" s="42">
        <f t="shared" si="71"/>
        <v>0</v>
      </c>
      <c r="T248" s="60"/>
      <c r="U248" s="4"/>
      <c r="V248" s="4"/>
      <c r="W248" s="4"/>
      <c r="X248" s="4"/>
      <c r="Y248" s="4"/>
    </row>
    <row r="249" spans="1:25" s="92" customFormat="1" ht="15.75" customHeight="1" x14ac:dyDescent="0.25">
      <c r="A249" s="44" t="s">
        <v>512</v>
      </c>
      <c r="B249" s="233" t="s">
        <v>2513</v>
      </c>
      <c r="C249" s="40" t="s">
        <v>90</v>
      </c>
      <c r="D249" s="51" t="s">
        <v>136</v>
      </c>
      <c r="E249" s="45" t="s">
        <v>17</v>
      </c>
      <c r="F249" s="73">
        <f>F250</f>
        <v>1</v>
      </c>
      <c r="G249" s="45"/>
      <c r="H249" s="45"/>
      <c r="I249" s="45"/>
      <c r="J249" s="45"/>
      <c r="K249" s="45"/>
      <c r="L249" s="102">
        <f t="shared" si="98"/>
        <v>1</v>
      </c>
      <c r="M249" s="102">
        <v>1</v>
      </c>
      <c r="N249" s="108">
        <f t="shared" si="96"/>
        <v>1</v>
      </c>
      <c r="O249" s="46"/>
      <c r="P249" s="46"/>
      <c r="Q249" s="46">
        <f t="shared" si="69"/>
        <v>0</v>
      </c>
      <c r="R249" s="46">
        <f t="shared" si="70"/>
        <v>0</v>
      </c>
      <c r="S249" s="42">
        <f t="shared" si="71"/>
        <v>0</v>
      </c>
      <c r="T249" s="63"/>
      <c r="U249" s="91"/>
      <c r="V249" s="91"/>
      <c r="W249" s="91"/>
      <c r="X249" s="91"/>
      <c r="Y249" s="91"/>
    </row>
    <row r="250" spans="1:25" s="1" customFormat="1" ht="15.75" customHeight="1" x14ac:dyDescent="0.25">
      <c r="A250" s="19" t="s">
        <v>513</v>
      </c>
      <c r="B250" s="19"/>
      <c r="C250" s="19" t="s">
        <v>91</v>
      </c>
      <c r="D250" s="214" t="s">
        <v>492</v>
      </c>
      <c r="E250" s="3" t="s">
        <v>17</v>
      </c>
      <c r="F250" s="58">
        <v>1</v>
      </c>
      <c r="G250" s="14"/>
      <c r="H250" s="14"/>
      <c r="I250" s="14"/>
      <c r="J250" s="45"/>
      <c r="K250" s="188"/>
      <c r="L250" s="101">
        <f t="shared" si="98"/>
        <v>1</v>
      </c>
      <c r="M250" s="101">
        <v>1</v>
      </c>
      <c r="N250" s="133">
        <f t="shared" si="96"/>
        <v>1</v>
      </c>
      <c r="O250" s="11"/>
      <c r="P250" s="11"/>
      <c r="Q250" s="11">
        <f t="shared" si="69"/>
        <v>0</v>
      </c>
      <c r="R250" s="11">
        <f t="shared" si="70"/>
        <v>0</v>
      </c>
      <c r="S250" s="42">
        <f t="shared" si="71"/>
        <v>0</v>
      </c>
      <c r="T250" s="60"/>
      <c r="U250" s="4"/>
    </row>
    <row r="251" spans="1:25" s="88" customFormat="1" ht="27.75" customHeight="1" x14ac:dyDescent="0.25">
      <c r="A251" s="44" t="s">
        <v>514</v>
      </c>
      <c r="B251" s="230" t="s">
        <v>1627</v>
      </c>
      <c r="C251" s="44" t="s">
        <v>90</v>
      </c>
      <c r="D251" s="72" t="s">
        <v>192</v>
      </c>
      <c r="E251" s="41" t="s">
        <v>17</v>
      </c>
      <c r="F251" s="71">
        <f>F252</f>
        <v>1</v>
      </c>
      <c r="G251" s="41"/>
      <c r="H251" s="41"/>
      <c r="I251" s="41"/>
      <c r="J251" s="41"/>
      <c r="K251" s="41"/>
      <c r="L251" s="100">
        <f>F251</f>
        <v>1</v>
      </c>
      <c r="M251" s="102">
        <v>1</v>
      </c>
      <c r="N251" s="108">
        <f t="shared" si="96"/>
        <v>1</v>
      </c>
      <c r="O251" s="42"/>
      <c r="P251" s="42"/>
      <c r="Q251" s="46">
        <f t="shared" si="69"/>
        <v>0</v>
      </c>
      <c r="R251" s="46">
        <f t="shared" si="70"/>
        <v>0</v>
      </c>
      <c r="S251" s="42">
        <f t="shared" si="71"/>
        <v>0</v>
      </c>
      <c r="T251" s="63"/>
      <c r="U251" s="87"/>
      <c r="V251" s="87"/>
      <c r="W251" s="87"/>
      <c r="X251" s="87"/>
      <c r="Y251" s="87"/>
    </row>
    <row r="252" spans="1:25" s="1" customFormat="1" ht="38.25" customHeight="1" x14ac:dyDescent="0.25">
      <c r="A252" s="19" t="s">
        <v>515</v>
      </c>
      <c r="B252" s="19"/>
      <c r="C252" s="19" t="s">
        <v>91</v>
      </c>
      <c r="D252" s="214" t="s">
        <v>493</v>
      </c>
      <c r="E252" s="3" t="s">
        <v>17</v>
      </c>
      <c r="F252" s="58">
        <v>1</v>
      </c>
      <c r="G252" s="14"/>
      <c r="H252" s="14"/>
      <c r="I252" s="14"/>
      <c r="J252" s="45"/>
      <c r="K252" s="188"/>
      <c r="L252" s="101">
        <f t="shared" ref="L252" si="99">F252</f>
        <v>1</v>
      </c>
      <c r="M252" s="101">
        <v>1</v>
      </c>
      <c r="N252" s="133">
        <f t="shared" si="96"/>
        <v>1</v>
      </c>
      <c r="O252" s="11"/>
      <c r="P252" s="11"/>
      <c r="Q252" s="11">
        <f t="shared" si="69"/>
        <v>0</v>
      </c>
      <c r="R252" s="11">
        <f t="shared" si="70"/>
        <v>0</v>
      </c>
      <c r="S252" s="42">
        <f t="shared" si="71"/>
        <v>0</v>
      </c>
      <c r="T252" s="60"/>
      <c r="U252" s="4"/>
    </row>
    <row r="253" spans="1:25" s="92" customFormat="1" ht="27" customHeight="1" x14ac:dyDescent="0.25">
      <c r="A253" s="44" t="s">
        <v>516</v>
      </c>
      <c r="B253" s="230" t="s">
        <v>1626</v>
      </c>
      <c r="C253" s="44" t="s">
        <v>90</v>
      </c>
      <c r="D253" s="51" t="s">
        <v>876</v>
      </c>
      <c r="E253" s="41" t="s">
        <v>3</v>
      </c>
      <c r="F253" s="78">
        <f>F254</f>
        <v>64.06</v>
      </c>
      <c r="G253" s="78"/>
      <c r="H253" s="78"/>
      <c r="I253" s="78"/>
      <c r="J253" s="78"/>
      <c r="K253" s="78">
        <f>F253</f>
        <v>64.06</v>
      </c>
      <c r="L253" s="100">
        <f>K253</f>
        <v>64.06</v>
      </c>
      <c r="M253" s="102">
        <v>1</v>
      </c>
      <c r="N253" s="108">
        <f t="shared" si="96"/>
        <v>64.06</v>
      </c>
      <c r="O253" s="42"/>
      <c r="P253" s="42"/>
      <c r="Q253" s="46">
        <f t="shared" si="69"/>
        <v>0</v>
      </c>
      <c r="R253" s="46">
        <f t="shared" si="70"/>
        <v>0</v>
      </c>
      <c r="S253" s="42">
        <f t="shared" si="71"/>
        <v>0</v>
      </c>
      <c r="T253" s="62"/>
    </row>
    <row r="254" spans="1:25" s="1" customFormat="1" ht="38.25" customHeight="1" x14ac:dyDescent="0.25">
      <c r="A254" s="19" t="s">
        <v>517</v>
      </c>
      <c r="B254" s="19"/>
      <c r="C254" s="19" t="s">
        <v>91</v>
      </c>
      <c r="D254" s="216" t="s">
        <v>247</v>
      </c>
      <c r="E254" s="3" t="s">
        <v>3</v>
      </c>
      <c r="F254" s="57">
        <v>64.06</v>
      </c>
      <c r="G254" s="57"/>
      <c r="H254" s="57"/>
      <c r="I254" s="57"/>
      <c r="J254" s="291"/>
      <c r="K254" s="193">
        <f>F254</f>
        <v>64.06</v>
      </c>
      <c r="L254" s="101">
        <f>K254</f>
        <v>64.06</v>
      </c>
      <c r="M254" s="101">
        <v>1.1000000000000001</v>
      </c>
      <c r="N254" s="133">
        <f>ROUND(M254*L254,2)</f>
        <v>70.47</v>
      </c>
      <c r="O254" s="11"/>
      <c r="P254" s="11"/>
      <c r="Q254" s="11">
        <f t="shared" si="69"/>
        <v>0</v>
      </c>
      <c r="R254" s="11">
        <f t="shared" si="70"/>
        <v>0</v>
      </c>
      <c r="S254" s="42">
        <f t="shared" si="71"/>
        <v>0</v>
      </c>
      <c r="T254" s="60"/>
      <c r="U254" s="4"/>
    </row>
    <row r="255" spans="1:25" s="152" customFormat="1" ht="25.5" customHeight="1" x14ac:dyDescent="0.25">
      <c r="A255" s="19" t="s">
        <v>2524</v>
      </c>
      <c r="B255" s="19"/>
      <c r="C255" s="19" t="s">
        <v>91</v>
      </c>
      <c r="D255" s="69" t="s">
        <v>2521</v>
      </c>
      <c r="E255" s="14" t="s">
        <v>2</v>
      </c>
      <c r="F255" s="57">
        <f>F254</f>
        <v>64.06</v>
      </c>
      <c r="G255" s="57"/>
      <c r="H255" s="57"/>
      <c r="I255" s="57"/>
      <c r="J255" s="57"/>
      <c r="K255" s="57">
        <f>F255</f>
        <v>64.06</v>
      </c>
      <c r="L255" s="57">
        <f t="shared" ref="L255" si="100">K255</f>
        <v>64.06</v>
      </c>
      <c r="M255" s="101">
        <v>2</v>
      </c>
      <c r="N255" s="107">
        <f>ROUND(M255*L255,2)</f>
        <v>128.12</v>
      </c>
      <c r="O255" s="11"/>
      <c r="P255" s="11"/>
      <c r="Q255" s="11">
        <f t="shared" ref="Q255" si="101">ROUND(N255*O255,2)</f>
        <v>0</v>
      </c>
      <c r="R255" s="11">
        <f t="shared" ref="R255" si="102">ROUND(N255*P255,2)</f>
        <v>0</v>
      </c>
      <c r="S255" s="42">
        <f t="shared" ref="S255" si="103">ROUND(Q255+R255,2)</f>
        <v>0</v>
      </c>
      <c r="T255" s="60"/>
    </row>
    <row r="256" spans="1:25" s="86" customFormat="1" ht="22.5" customHeight="1" x14ac:dyDescent="0.25">
      <c r="A256" s="65" t="s">
        <v>22</v>
      </c>
      <c r="B256" s="65"/>
      <c r="C256" s="65"/>
      <c r="D256" s="49" t="s">
        <v>496</v>
      </c>
      <c r="E256" s="66"/>
      <c r="F256" s="67"/>
      <c r="G256" s="66"/>
      <c r="H256" s="66"/>
      <c r="I256" s="66"/>
      <c r="J256" s="66"/>
      <c r="K256" s="66"/>
      <c r="L256" s="144"/>
      <c r="M256" s="98"/>
      <c r="N256" s="105"/>
      <c r="O256" s="68"/>
      <c r="P256" s="68"/>
      <c r="Q256" s="39"/>
      <c r="R256" s="39"/>
      <c r="S256" s="68"/>
      <c r="T256" s="68"/>
      <c r="U256" s="85"/>
      <c r="V256" s="85"/>
      <c r="W256" s="85"/>
      <c r="X256" s="85"/>
      <c r="Y256" s="85"/>
    </row>
    <row r="257" spans="1:25" s="92" customFormat="1" ht="32.25" customHeight="1" x14ac:dyDescent="0.25">
      <c r="A257" s="44" t="s">
        <v>518</v>
      </c>
      <c r="B257" s="230" t="s">
        <v>1624</v>
      </c>
      <c r="C257" s="44" t="s">
        <v>90</v>
      </c>
      <c r="D257" s="51" t="s">
        <v>92</v>
      </c>
      <c r="E257" s="41" t="s">
        <v>3</v>
      </c>
      <c r="F257" s="71">
        <f>F258+F259</f>
        <v>0</v>
      </c>
      <c r="G257" s="41"/>
      <c r="H257" s="41"/>
      <c r="I257" s="41"/>
      <c r="J257" s="43"/>
      <c r="K257" s="43">
        <f>SUM(K258:K267)</f>
        <v>67.290000000000006</v>
      </c>
      <c r="L257" s="43">
        <f>K257</f>
        <v>67.290000000000006</v>
      </c>
      <c r="M257" s="100">
        <v>1</v>
      </c>
      <c r="N257" s="108">
        <f>ROUND(M257*L257,2)</f>
        <v>67.290000000000006</v>
      </c>
      <c r="O257" s="42"/>
      <c r="P257" s="42"/>
      <c r="Q257" s="46">
        <f t="shared" si="69"/>
        <v>0</v>
      </c>
      <c r="R257" s="46">
        <f t="shared" si="70"/>
        <v>0</v>
      </c>
      <c r="S257" s="42">
        <f t="shared" si="71"/>
        <v>0</v>
      </c>
      <c r="T257" s="42" t="s">
        <v>93</v>
      </c>
      <c r="U257" s="91"/>
      <c r="V257" s="91"/>
      <c r="W257" s="91"/>
      <c r="X257" s="91"/>
      <c r="Y257" s="91"/>
    </row>
    <row r="258" spans="1:25" s="1" customFormat="1" ht="24" customHeight="1" x14ac:dyDescent="0.25">
      <c r="A258" s="19" t="s">
        <v>519</v>
      </c>
      <c r="B258" s="19"/>
      <c r="C258" s="23" t="s">
        <v>91</v>
      </c>
      <c r="D258" s="215" t="s">
        <v>417</v>
      </c>
      <c r="E258" s="80" t="s">
        <v>748</v>
      </c>
      <c r="F258" s="59"/>
      <c r="G258" s="28"/>
      <c r="H258" s="28"/>
      <c r="I258" s="28"/>
      <c r="J258" s="45">
        <v>2.78</v>
      </c>
      <c r="K258" s="188">
        <f>J258*0.1*3.14</f>
        <v>0.87292000000000003</v>
      </c>
      <c r="L258" s="101">
        <f>J258</f>
        <v>2.78</v>
      </c>
      <c r="M258" s="101">
        <v>1.1000000000000001</v>
      </c>
      <c r="N258" s="133">
        <f>ROUND(M258*L258,2)</f>
        <v>3.06</v>
      </c>
      <c r="O258" s="25"/>
      <c r="P258" s="25"/>
      <c r="Q258" s="11">
        <f t="shared" si="69"/>
        <v>0</v>
      </c>
      <c r="R258" s="11">
        <f t="shared" si="70"/>
        <v>0</v>
      </c>
      <c r="S258" s="42">
        <f t="shared" si="71"/>
        <v>0</v>
      </c>
      <c r="T258" s="25"/>
      <c r="U258" s="4"/>
      <c r="V258" s="4"/>
      <c r="W258" s="4"/>
      <c r="X258" s="4"/>
      <c r="Y258" s="4"/>
    </row>
    <row r="259" spans="1:25" s="1" customFormat="1" ht="15.75" customHeight="1" x14ac:dyDescent="0.25">
      <c r="A259" s="19" t="s">
        <v>520</v>
      </c>
      <c r="B259" s="19"/>
      <c r="C259" s="23" t="s">
        <v>91</v>
      </c>
      <c r="D259" s="216" t="s">
        <v>494</v>
      </c>
      <c r="E259" s="80" t="s">
        <v>748</v>
      </c>
      <c r="F259" s="58"/>
      <c r="G259" s="14"/>
      <c r="H259" s="14"/>
      <c r="I259" s="14"/>
      <c r="J259" s="45">
        <v>89.01</v>
      </c>
      <c r="K259" s="188">
        <f>J259*0.1*3.14</f>
        <v>27.94914</v>
      </c>
      <c r="L259" s="101">
        <f t="shared" ref="L259:L261" si="104">J259</f>
        <v>89.01</v>
      </c>
      <c r="M259" s="101">
        <v>1.1000000000000001</v>
      </c>
      <c r="N259" s="133">
        <f>ROUND(M259*L259,2)</f>
        <v>97.91</v>
      </c>
      <c r="O259" s="11"/>
      <c r="P259" s="11"/>
      <c r="Q259" s="11">
        <f t="shared" si="69"/>
        <v>0</v>
      </c>
      <c r="R259" s="11">
        <f t="shared" si="70"/>
        <v>0</v>
      </c>
      <c r="S259" s="42">
        <f t="shared" si="71"/>
        <v>0</v>
      </c>
      <c r="T259" s="60"/>
      <c r="U259" s="4"/>
      <c r="V259" s="4"/>
      <c r="W259" s="4"/>
      <c r="X259" s="4"/>
      <c r="Y259" s="4"/>
    </row>
    <row r="260" spans="1:25" s="1" customFormat="1" ht="15.75" customHeight="1" x14ac:dyDescent="0.25">
      <c r="A260" s="19" t="s">
        <v>521</v>
      </c>
      <c r="B260" s="19"/>
      <c r="C260" s="23" t="s">
        <v>91</v>
      </c>
      <c r="D260" s="215" t="s">
        <v>500</v>
      </c>
      <c r="E260" s="80" t="s">
        <v>748</v>
      </c>
      <c r="F260" s="58"/>
      <c r="G260" s="14"/>
      <c r="H260" s="14"/>
      <c r="I260" s="14"/>
      <c r="J260" s="45">
        <v>0.05</v>
      </c>
      <c r="K260" s="188">
        <f>J260*0.1*3.14</f>
        <v>1.5699999999999999E-2</v>
      </c>
      <c r="L260" s="101">
        <f t="shared" si="104"/>
        <v>0.05</v>
      </c>
      <c r="M260" s="101">
        <v>1.1000000000000001</v>
      </c>
      <c r="N260" s="133">
        <f>ROUND(M260*L260,2)</f>
        <v>0.06</v>
      </c>
      <c r="O260" s="11"/>
      <c r="P260" s="11"/>
      <c r="Q260" s="11">
        <f t="shared" si="69"/>
        <v>0</v>
      </c>
      <c r="R260" s="11">
        <f t="shared" si="70"/>
        <v>0</v>
      </c>
      <c r="S260" s="42">
        <f t="shared" si="71"/>
        <v>0</v>
      </c>
      <c r="T260" s="60"/>
      <c r="U260" s="4"/>
      <c r="V260" s="4"/>
      <c r="W260" s="4"/>
      <c r="X260" s="4"/>
      <c r="Y260" s="4"/>
    </row>
    <row r="261" spans="1:25" s="1" customFormat="1" ht="15.75" customHeight="1" x14ac:dyDescent="0.25">
      <c r="A261" s="19" t="s">
        <v>522</v>
      </c>
      <c r="B261" s="19"/>
      <c r="C261" s="23" t="s">
        <v>91</v>
      </c>
      <c r="D261" s="215" t="s">
        <v>475</v>
      </c>
      <c r="E261" s="80" t="s">
        <v>748</v>
      </c>
      <c r="F261" s="58"/>
      <c r="G261" s="14"/>
      <c r="H261" s="14"/>
      <c r="I261" s="14"/>
      <c r="J261" s="45">
        <v>119.36</v>
      </c>
      <c r="K261" s="188">
        <f>J261*0.1*3.14</f>
        <v>37.479039999999998</v>
      </c>
      <c r="L261" s="101">
        <f t="shared" si="104"/>
        <v>119.36</v>
      </c>
      <c r="M261" s="101">
        <v>1.1000000000000001</v>
      </c>
      <c r="N261" s="133">
        <f t="shared" ref="N261:N273" si="105">ROUND(M261*L261,2)</f>
        <v>131.30000000000001</v>
      </c>
      <c r="O261" s="11"/>
      <c r="P261" s="11"/>
      <c r="Q261" s="11">
        <f t="shared" si="69"/>
        <v>0</v>
      </c>
      <c r="R261" s="11">
        <f t="shared" si="70"/>
        <v>0</v>
      </c>
      <c r="S261" s="42">
        <f t="shared" si="71"/>
        <v>0</v>
      </c>
      <c r="T261" s="60"/>
      <c r="U261" s="4"/>
      <c r="V261" s="4"/>
      <c r="W261" s="4"/>
      <c r="X261" s="4"/>
      <c r="Y261" s="4"/>
    </row>
    <row r="262" spans="1:25" s="1" customFormat="1" ht="15.75" customHeight="1" x14ac:dyDescent="0.25">
      <c r="A262" s="19" t="s">
        <v>523</v>
      </c>
      <c r="B262" s="19"/>
      <c r="C262" s="23" t="s">
        <v>91</v>
      </c>
      <c r="D262" s="215" t="s">
        <v>501</v>
      </c>
      <c r="E262" s="3" t="s">
        <v>17</v>
      </c>
      <c r="F262" s="138">
        <v>1</v>
      </c>
      <c r="G262" s="14"/>
      <c r="H262" s="14"/>
      <c r="I262" s="14"/>
      <c r="J262" s="45"/>
      <c r="K262" s="188"/>
      <c r="L262" s="101">
        <f>F262</f>
        <v>1</v>
      </c>
      <c r="M262" s="101">
        <v>1</v>
      </c>
      <c r="N262" s="133">
        <f>ROUND(M262*L262,2)</f>
        <v>1</v>
      </c>
      <c r="O262" s="11"/>
      <c r="P262" s="11"/>
      <c r="Q262" s="11">
        <f t="shared" si="69"/>
        <v>0</v>
      </c>
      <c r="R262" s="11">
        <f t="shared" si="70"/>
        <v>0</v>
      </c>
      <c r="S262" s="42">
        <f t="shared" si="71"/>
        <v>0</v>
      </c>
      <c r="T262" s="60"/>
      <c r="U262" s="4"/>
      <c r="V262" s="4"/>
      <c r="W262" s="4"/>
      <c r="X262" s="4"/>
      <c r="Y262" s="4"/>
    </row>
    <row r="263" spans="1:25" s="1" customFormat="1" ht="15.75" customHeight="1" x14ac:dyDescent="0.25">
      <c r="A263" s="19" t="s">
        <v>524</v>
      </c>
      <c r="B263" s="19"/>
      <c r="C263" s="23" t="s">
        <v>91</v>
      </c>
      <c r="D263" s="215" t="s">
        <v>502</v>
      </c>
      <c r="E263" s="3" t="s">
        <v>17</v>
      </c>
      <c r="F263" s="138">
        <v>2</v>
      </c>
      <c r="G263" s="14"/>
      <c r="H263" s="14"/>
      <c r="I263" s="14"/>
      <c r="J263" s="45"/>
      <c r="K263" s="194">
        <v>0.1</v>
      </c>
      <c r="L263" s="101">
        <f t="shared" ref="L263:L268" si="106">F263</f>
        <v>2</v>
      </c>
      <c r="M263" s="101">
        <v>1</v>
      </c>
      <c r="N263" s="133">
        <f t="shared" ref="N263:N268" si="107">ROUND(M263*L263,2)</f>
        <v>2</v>
      </c>
      <c r="O263" s="11"/>
      <c r="P263" s="11"/>
      <c r="Q263" s="11">
        <f t="shared" si="69"/>
        <v>0</v>
      </c>
      <c r="R263" s="11">
        <f t="shared" si="70"/>
        <v>0</v>
      </c>
      <c r="S263" s="42">
        <f t="shared" si="71"/>
        <v>0</v>
      </c>
      <c r="T263" s="60"/>
      <c r="U263" s="4"/>
      <c r="V263" s="4"/>
      <c r="W263" s="4"/>
      <c r="X263" s="4"/>
      <c r="Y263" s="4"/>
    </row>
    <row r="264" spans="1:25" s="1" customFormat="1" ht="15.75" customHeight="1" x14ac:dyDescent="0.25">
      <c r="A264" s="19" t="s">
        <v>525</v>
      </c>
      <c r="B264" s="19"/>
      <c r="C264" s="23" t="s">
        <v>91</v>
      </c>
      <c r="D264" s="215" t="s">
        <v>503</v>
      </c>
      <c r="E264" s="3" t="s">
        <v>17</v>
      </c>
      <c r="F264" s="138">
        <v>1</v>
      </c>
      <c r="G264" s="14"/>
      <c r="H264" s="14"/>
      <c r="I264" s="14"/>
      <c r="J264" s="45"/>
      <c r="K264" s="194">
        <v>5.0999999999999997E-2</v>
      </c>
      <c r="L264" s="101">
        <f t="shared" si="106"/>
        <v>1</v>
      </c>
      <c r="M264" s="101">
        <v>1</v>
      </c>
      <c r="N264" s="133">
        <f t="shared" si="107"/>
        <v>1</v>
      </c>
      <c r="O264" s="11"/>
      <c r="P264" s="11"/>
      <c r="Q264" s="11">
        <f t="shared" si="69"/>
        <v>0</v>
      </c>
      <c r="R264" s="11">
        <f t="shared" si="70"/>
        <v>0</v>
      </c>
      <c r="S264" s="42">
        <f t="shared" si="71"/>
        <v>0</v>
      </c>
      <c r="T264" s="60"/>
      <c r="U264" s="4"/>
      <c r="V264" s="4"/>
      <c r="W264" s="4"/>
      <c r="X264" s="4"/>
      <c r="Y264" s="4"/>
    </row>
    <row r="265" spans="1:25" s="1" customFormat="1" ht="15.75" customHeight="1" x14ac:dyDescent="0.25">
      <c r="A265" s="19" t="s">
        <v>526</v>
      </c>
      <c r="B265" s="19"/>
      <c r="C265" s="23" t="s">
        <v>91</v>
      </c>
      <c r="D265" s="215" t="s">
        <v>504</v>
      </c>
      <c r="E265" s="3" t="s">
        <v>17</v>
      </c>
      <c r="F265" s="138">
        <v>2</v>
      </c>
      <c r="G265" s="14"/>
      <c r="H265" s="14"/>
      <c r="I265" s="14"/>
      <c r="J265" s="45"/>
      <c r="K265" s="194">
        <v>0.112</v>
      </c>
      <c r="L265" s="101">
        <f t="shared" si="106"/>
        <v>2</v>
      </c>
      <c r="M265" s="101">
        <v>1</v>
      </c>
      <c r="N265" s="133">
        <f t="shared" si="107"/>
        <v>2</v>
      </c>
      <c r="O265" s="11"/>
      <c r="P265" s="11"/>
      <c r="Q265" s="11">
        <f t="shared" si="69"/>
        <v>0</v>
      </c>
      <c r="R265" s="11">
        <f t="shared" si="70"/>
        <v>0</v>
      </c>
      <c r="S265" s="42">
        <f t="shared" si="71"/>
        <v>0</v>
      </c>
      <c r="T265" s="60"/>
      <c r="U265" s="4"/>
      <c r="V265" s="4"/>
      <c r="W265" s="4"/>
      <c r="X265" s="4"/>
      <c r="Y265" s="4"/>
    </row>
    <row r="266" spans="1:25" s="1" customFormat="1" ht="15.75" customHeight="1" x14ac:dyDescent="0.25">
      <c r="A266" s="19" t="s">
        <v>527</v>
      </c>
      <c r="B266" s="19"/>
      <c r="C266" s="23" t="s">
        <v>91</v>
      </c>
      <c r="D266" s="215" t="s">
        <v>499</v>
      </c>
      <c r="E266" s="3" t="s">
        <v>17</v>
      </c>
      <c r="F266" s="138">
        <v>1</v>
      </c>
      <c r="G266" s="14"/>
      <c r="H266" s="14"/>
      <c r="I266" s="14"/>
      <c r="J266" s="45"/>
      <c r="K266" s="194">
        <v>6.2E-2</v>
      </c>
      <c r="L266" s="101">
        <f t="shared" si="106"/>
        <v>1</v>
      </c>
      <c r="M266" s="101">
        <v>1</v>
      </c>
      <c r="N266" s="133">
        <f t="shared" si="107"/>
        <v>1</v>
      </c>
      <c r="O266" s="11"/>
      <c r="P266" s="11"/>
      <c r="Q266" s="11">
        <f t="shared" si="69"/>
        <v>0</v>
      </c>
      <c r="R266" s="11">
        <f t="shared" si="70"/>
        <v>0</v>
      </c>
      <c r="S266" s="42">
        <f t="shared" si="71"/>
        <v>0</v>
      </c>
      <c r="T266" s="60"/>
      <c r="U266" s="4"/>
      <c r="V266" s="4"/>
      <c r="W266" s="4"/>
      <c r="X266" s="4"/>
      <c r="Y266" s="4"/>
    </row>
    <row r="267" spans="1:25" s="1" customFormat="1" ht="15.75" customHeight="1" x14ac:dyDescent="0.25">
      <c r="A267" s="19" t="s">
        <v>528</v>
      </c>
      <c r="B267" s="19"/>
      <c r="C267" s="23" t="s">
        <v>91</v>
      </c>
      <c r="D267" s="215" t="s">
        <v>476</v>
      </c>
      <c r="E267" s="3" t="s">
        <v>17</v>
      </c>
      <c r="F267" s="138">
        <v>8</v>
      </c>
      <c r="G267" s="14"/>
      <c r="H267" s="14"/>
      <c r="I267" s="14"/>
      <c r="J267" s="45"/>
      <c r="K267" s="194">
        <v>0.64600000000000002</v>
      </c>
      <c r="L267" s="101">
        <f t="shared" si="106"/>
        <v>8</v>
      </c>
      <c r="M267" s="101">
        <v>1</v>
      </c>
      <c r="N267" s="133">
        <f t="shared" si="107"/>
        <v>8</v>
      </c>
      <c r="O267" s="11"/>
      <c r="P267" s="11"/>
      <c r="Q267" s="11">
        <f t="shared" ref="Q267:Q333" si="108">ROUND(N267*O267,2)</f>
        <v>0</v>
      </c>
      <c r="R267" s="11">
        <f t="shared" ref="R267:R333" si="109">ROUND(N267*P267,2)</f>
        <v>0</v>
      </c>
      <c r="S267" s="42">
        <f t="shared" ref="S267:S333" si="110">ROUND(Q267+R267,2)</f>
        <v>0</v>
      </c>
      <c r="T267" s="60"/>
      <c r="U267" s="4"/>
      <c r="V267" s="4"/>
      <c r="W267" s="4"/>
      <c r="X267" s="4"/>
      <c r="Y267" s="4"/>
    </row>
    <row r="268" spans="1:25" s="1" customFormat="1" ht="15.75" customHeight="1" x14ac:dyDescent="0.25">
      <c r="A268" s="19" t="s">
        <v>529</v>
      </c>
      <c r="B268" s="19"/>
      <c r="C268" s="23" t="s">
        <v>91</v>
      </c>
      <c r="D268" s="215" t="s">
        <v>243</v>
      </c>
      <c r="E268" s="80" t="s">
        <v>3</v>
      </c>
      <c r="F268" s="138">
        <v>0.01</v>
      </c>
      <c r="G268" s="14"/>
      <c r="H268" s="14"/>
      <c r="I268" s="14"/>
      <c r="J268" s="45"/>
      <c r="K268" s="188"/>
      <c r="L268" s="101">
        <f t="shared" si="106"/>
        <v>0.01</v>
      </c>
      <c r="M268" s="101">
        <v>1</v>
      </c>
      <c r="N268" s="133">
        <f t="shared" si="107"/>
        <v>0.01</v>
      </c>
      <c r="O268" s="11"/>
      <c r="P268" s="11"/>
      <c r="Q268" s="11">
        <f t="shared" si="108"/>
        <v>0</v>
      </c>
      <c r="R268" s="11">
        <f t="shared" si="109"/>
        <v>0</v>
      </c>
      <c r="S268" s="42">
        <f t="shared" si="110"/>
        <v>0</v>
      </c>
      <c r="T268" s="60"/>
      <c r="U268" s="4"/>
      <c r="V268" s="4"/>
      <c r="W268" s="4"/>
      <c r="X268" s="4"/>
      <c r="Y268" s="4"/>
    </row>
    <row r="269" spans="1:25" s="92" customFormat="1" ht="15.75" customHeight="1" x14ac:dyDescent="0.25">
      <c r="A269" s="44" t="s">
        <v>530</v>
      </c>
      <c r="B269" s="233" t="s">
        <v>2513</v>
      </c>
      <c r="C269" s="40" t="s">
        <v>90</v>
      </c>
      <c r="D269" s="51" t="s">
        <v>136</v>
      </c>
      <c r="E269" s="45" t="s">
        <v>17</v>
      </c>
      <c r="F269" s="73">
        <f>F270</f>
        <v>1</v>
      </c>
      <c r="G269" s="45"/>
      <c r="H269" s="45"/>
      <c r="I269" s="45"/>
      <c r="J269" s="45"/>
      <c r="K269" s="45"/>
      <c r="L269" s="102">
        <f t="shared" ref="L269:L270" si="111">F269</f>
        <v>1</v>
      </c>
      <c r="M269" s="102">
        <v>1</v>
      </c>
      <c r="N269" s="108">
        <f t="shared" si="105"/>
        <v>1</v>
      </c>
      <c r="O269" s="46"/>
      <c r="P269" s="46"/>
      <c r="Q269" s="46">
        <f t="shared" si="108"/>
        <v>0</v>
      </c>
      <c r="R269" s="46">
        <f t="shared" si="109"/>
        <v>0</v>
      </c>
      <c r="S269" s="42">
        <f t="shared" si="110"/>
        <v>0</v>
      </c>
      <c r="T269" s="63"/>
      <c r="U269" s="91"/>
      <c r="V269" s="91"/>
      <c r="W269" s="91"/>
      <c r="X269" s="91"/>
      <c r="Y269" s="91"/>
    </row>
    <row r="270" spans="1:25" s="1" customFormat="1" ht="15.75" customHeight="1" x14ac:dyDescent="0.25">
      <c r="A270" s="19" t="s">
        <v>531</v>
      </c>
      <c r="B270" s="19"/>
      <c r="C270" s="19" t="s">
        <v>91</v>
      </c>
      <c r="D270" s="214" t="s">
        <v>497</v>
      </c>
      <c r="E270" s="3" t="s">
        <v>17</v>
      </c>
      <c r="F270" s="58">
        <v>1</v>
      </c>
      <c r="G270" s="14"/>
      <c r="H270" s="14"/>
      <c r="I270" s="14"/>
      <c r="J270" s="45"/>
      <c r="K270" s="188"/>
      <c r="L270" s="101">
        <f t="shared" si="111"/>
        <v>1</v>
      </c>
      <c r="M270" s="101">
        <v>1</v>
      </c>
      <c r="N270" s="133">
        <f t="shared" si="105"/>
        <v>1</v>
      </c>
      <c r="O270" s="11"/>
      <c r="P270" s="11"/>
      <c r="Q270" s="11">
        <f t="shared" si="108"/>
        <v>0</v>
      </c>
      <c r="R270" s="11">
        <f t="shared" si="109"/>
        <v>0</v>
      </c>
      <c r="S270" s="42">
        <f t="shared" si="110"/>
        <v>0</v>
      </c>
      <c r="T270" s="60"/>
      <c r="U270" s="4"/>
    </row>
    <row r="271" spans="1:25" s="88" customFormat="1" ht="27.75" customHeight="1" x14ac:dyDescent="0.25">
      <c r="A271" s="44" t="s">
        <v>532</v>
      </c>
      <c r="B271" s="230" t="s">
        <v>1627</v>
      </c>
      <c r="C271" s="44" t="s">
        <v>90</v>
      </c>
      <c r="D271" s="72" t="s">
        <v>192</v>
      </c>
      <c r="E271" s="41" t="s">
        <v>17</v>
      </c>
      <c r="F271" s="71">
        <f>F272</f>
        <v>1</v>
      </c>
      <c r="G271" s="41"/>
      <c r="H271" s="41"/>
      <c r="I271" s="41"/>
      <c r="J271" s="41"/>
      <c r="K271" s="41"/>
      <c r="L271" s="100">
        <f>F271</f>
        <v>1</v>
      </c>
      <c r="M271" s="102">
        <v>1</v>
      </c>
      <c r="N271" s="108">
        <f t="shared" si="105"/>
        <v>1</v>
      </c>
      <c r="O271" s="42"/>
      <c r="P271" s="42"/>
      <c r="Q271" s="46">
        <f t="shared" si="108"/>
        <v>0</v>
      </c>
      <c r="R271" s="46">
        <f t="shared" si="109"/>
        <v>0</v>
      </c>
      <c r="S271" s="42">
        <f t="shared" si="110"/>
        <v>0</v>
      </c>
      <c r="T271" s="63"/>
      <c r="U271" s="87"/>
      <c r="V271" s="87"/>
      <c r="W271" s="87"/>
      <c r="X271" s="87"/>
      <c r="Y271" s="87"/>
    </row>
    <row r="272" spans="1:25" s="1" customFormat="1" ht="38.25" customHeight="1" x14ac:dyDescent="0.25">
      <c r="A272" s="19" t="s">
        <v>533</v>
      </c>
      <c r="B272" s="19"/>
      <c r="C272" s="19" t="s">
        <v>91</v>
      </c>
      <c r="D272" s="216" t="s">
        <v>498</v>
      </c>
      <c r="E272" s="3" t="s">
        <v>17</v>
      </c>
      <c r="F272" s="58">
        <v>1</v>
      </c>
      <c r="G272" s="14"/>
      <c r="H272" s="14"/>
      <c r="I272" s="14"/>
      <c r="J272" s="45"/>
      <c r="K272" s="188"/>
      <c r="L272" s="101">
        <f t="shared" ref="L272" si="112">F272</f>
        <v>1</v>
      </c>
      <c r="M272" s="101">
        <v>1</v>
      </c>
      <c r="N272" s="133">
        <f>ROUND(M272*L272,2)</f>
        <v>1</v>
      </c>
      <c r="O272" s="11"/>
      <c r="P272" s="11"/>
      <c r="Q272" s="11">
        <f t="shared" si="108"/>
        <v>0</v>
      </c>
      <c r="R272" s="11">
        <f t="shared" si="109"/>
        <v>0</v>
      </c>
      <c r="S272" s="42">
        <f t="shared" si="110"/>
        <v>0</v>
      </c>
      <c r="T272" s="60"/>
      <c r="U272" s="4"/>
    </row>
    <row r="273" spans="1:25" s="92" customFormat="1" ht="27" customHeight="1" x14ac:dyDescent="0.25">
      <c r="A273" s="44" t="s">
        <v>534</v>
      </c>
      <c r="B273" s="230" t="s">
        <v>1626</v>
      </c>
      <c r="C273" s="44" t="s">
        <v>90</v>
      </c>
      <c r="D273" s="51" t="s">
        <v>876</v>
      </c>
      <c r="E273" s="41" t="s">
        <v>3</v>
      </c>
      <c r="F273" s="78">
        <f>F274</f>
        <v>77.89</v>
      </c>
      <c r="G273" s="41"/>
      <c r="H273" s="41"/>
      <c r="I273" s="41"/>
      <c r="J273" s="41"/>
      <c r="K273" s="78">
        <f>F273</f>
        <v>77.89</v>
      </c>
      <c r="L273" s="100">
        <f>K273</f>
        <v>77.89</v>
      </c>
      <c r="M273" s="102">
        <v>1</v>
      </c>
      <c r="N273" s="108">
        <f t="shared" si="105"/>
        <v>77.89</v>
      </c>
      <c r="O273" s="42"/>
      <c r="P273" s="42"/>
      <c r="Q273" s="46">
        <f t="shared" si="108"/>
        <v>0</v>
      </c>
      <c r="R273" s="46">
        <f t="shared" si="109"/>
        <v>0</v>
      </c>
      <c r="S273" s="42">
        <f t="shared" si="110"/>
        <v>0</v>
      </c>
      <c r="T273" s="62"/>
    </row>
    <row r="274" spans="1:25" s="1" customFormat="1" ht="38.25" customHeight="1" x14ac:dyDescent="0.25">
      <c r="A274" s="19" t="s">
        <v>535</v>
      </c>
      <c r="B274" s="19"/>
      <c r="C274" s="19" t="s">
        <v>91</v>
      </c>
      <c r="D274" s="231" t="s">
        <v>247</v>
      </c>
      <c r="E274" s="3" t="s">
        <v>3</v>
      </c>
      <c r="F274" s="57">
        <v>77.89</v>
      </c>
      <c r="G274" s="14"/>
      <c r="H274" s="14"/>
      <c r="I274" s="14"/>
      <c r="J274" s="45"/>
      <c r="K274" s="193">
        <f>F274</f>
        <v>77.89</v>
      </c>
      <c r="L274" s="101">
        <f>K274</f>
        <v>77.89</v>
      </c>
      <c r="M274" s="101">
        <v>1.1000000000000001</v>
      </c>
      <c r="N274" s="133">
        <f>ROUND(M274*L274,2)</f>
        <v>85.68</v>
      </c>
      <c r="O274" s="11"/>
      <c r="P274" s="11"/>
      <c r="Q274" s="11">
        <f t="shared" si="108"/>
        <v>0</v>
      </c>
      <c r="R274" s="11">
        <f t="shared" si="109"/>
        <v>0</v>
      </c>
      <c r="S274" s="42">
        <f t="shared" si="110"/>
        <v>0</v>
      </c>
      <c r="T274" s="60"/>
      <c r="U274" s="4"/>
    </row>
    <row r="275" spans="1:25" s="152" customFormat="1" ht="25.5" customHeight="1" x14ac:dyDescent="0.25">
      <c r="A275" s="19" t="s">
        <v>2522</v>
      </c>
      <c r="B275" s="19"/>
      <c r="C275" s="19" t="s">
        <v>91</v>
      </c>
      <c r="D275" s="69" t="s">
        <v>2521</v>
      </c>
      <c r="E275" s="14" t="s">
        <v>2</v>
      </c>
      <c r="F275" s="57">
        <f>F274</f>
        <v>77.89</v>
      </c>
      <c r="G275" s="57"/>
      <c r="H275" s="57"/>
      <c r="I275" s="57"/>
      <c r="J275" s="57"/>
      <c r="K275" s="57">
        <f>F275</f>
        <v>77.89</v>
      </c>
      <c r="L275" s="57">
        <f t="shared" ref="L275" si="113">K275</f>
        <v>77.89</v>
      </c>
      <c r="M275" s="101">
        <v>2</v>
      </c>
      <c r="N275" s="107">
        <f>ROUND(M275*L275,2)</f>
        <v>155.78</v>
      </c>
      <c r="O275" s="11"/>
      <c r="P275" s="11"/>
      <c r="Q275" s="11">
        <f t="shared" ref="Q275" si="114">ROUND(N275*O275,2)</f>
        <v>0</v>
      </c>
      <c r="R275" s="11">
        <f t="shared" ref="R275" si="115">ROUND(N275*P275,2)</f>
        <v>0</v>
      </c>
      <c r="S275" s="42">
        <f t="shared" ref="S275" si="116">ROUND(Q275+R275,2)</f>
        <v>0</v>
      </c>
      <c r="T275" s="60"/>
    </row>
    <row r="276" spans="1:25" s="86" customFormat="1" ht="22.5" customHeight="1" x14ac:dyDescent="0.25">
      <c r="A276" s="65" t="s">
        <v>23</v>
      </c>
      <c r="B276" s="65"/>
      <c r="C276" s="65"/>
      <c r="D276" s="49" t="s">
        <v>536</v>
      </c>
      <c r="E276" s="66"/>
      <c r="F276" s="67"/>
      <c r="G276" s="66"/>
      <c r="H276" s="66"/>
      <c r="I276" s="66"/>
      <c r="J276" s="66"/>
      <c r="K276" s="66"/>
      <c r="L276" s="144"/>
      <c r="M276" s="98"/>
      <c r="N276" s="105"/>
      <c r="O276" s="68"/>
      <c r="P276" s="68"/>
      <c r="Q276" s="39"/>
      <c r="R276" s="39"/>
      <c r="S276" s="68"/>
      <c r="T276" s="68"/>
      <c r="U276" s="85"/>
      <c r="V276" s="85"/>
      <c r="W276" s="85"/>
      <c r="X276" s="85"/>
      <c r="Y276" s="85"/>
    </row>
    <row r="277" spans="1:25" s="92" customFormat="1" ht="32.25" customHeight="1" x14ac:dyDescent="0.25">
      <c r="A277" s="44" t="s">
        <v>537</v>
      </c>
      <c r="B277" s="230" t="s">
        <v>1624</v>
      </c>
      <c r="C277" s="44" t="s">
        <v>90</v>
      </c>
      <c r="D277" s="51" t="s">
        <v>92</v>
      </c>
      <c r="E277" s="41" t="s">
        <v>3</v>
      </c>
      <c r="F277" s="71">
        <f>F278+F279</f>
        <v>0</v>
      </c>
      <c r="G277" s="41"/>
      <c r="H277" s="41"/>
      <c r="I277" s="41"/>
      <c r="J277" s="43"/>
      <c r="K277" s="43">
        <f>K278+K279+K280+K281</f>
        <v>38.770000000000003</v>
      </c>
      <c r="L277" s="127">
        <f>K277</f>
        <v>38.770000000000003</v>
      </c>
      <c r="M277" s="100">
        <v>1</v>
      </c>
      <c r="N277" s="108">
        <f>ROUND(M277*L277,2)</f>
        <v>38.770000000000003</v>
      </c>
      <c r="O277" s="42"/>
      <c r="P277" s="42"/>
      <c r="Q277" s="46">
        <f t="shared" si="108"/>
        <v>0</v>
      </c>
      <c r="R277" s="46">
        <f t="shared" si="109"/>
        <v>0</v>
      </c>
      <c r="S277" s="42">
        <f t="shared" si="110"/>
        <v>0</v>
      </c>
      <c r="T277" s="42" t="s">
        <v>93</v>
      </c>
      <c r="U277" s="91"/>
      <c r="V277" s="91"/>
      <c r="W277" s="91"/>
      <c r="X277" s="91"/>
      <c r="Y277" s="91"/>
    </row>
    <row r="278" spans="1:25" s="1" customFormat="1" ht="24" customHeight="1" x14ac:dyDescent="0.25">
      <c r="A278" s="19" t="s">
        <v>541</v>
      </c>
      <c r="B278" s="19"/>
      <c r="C278" s="23" t="s">
        <v>91</v>
      </c>
      <c r="D278" s="215" t="s">
        <v>451</v>
      </c>
      <c r="E278" s="80" t="s">
        <v>748</v>
      </c>
      <c r="F278" s="59"/>
      <c r="G278" s="28"/>
      <c r="H278" s="28"/>
      <c r="I278" s="28"/>
      <c r="J278" s="45">
        <v>5.09</v>
      </c>
      <c r="K278" s="188">
        <f>J278*0.125*3.14</f>
        <v>1.997825</v>
      </c>
      <c r="L278" s="101">
        <f>J278</f>
        <v>5.09</v>
      </c>
      <c r="M278" s="101">
        <v>1.1000000000000001</v>
      </c>
      <c r="N278" s="133">
        <f>ROUND(M278*L278,2)</f>
        <v>5.6</v>
      </c>
      <c r="O278" s="25"/>
      <c r="P278" s="25"/>
      <c r="Q278" s="11">
        <f t="shared" si="108"/>
        <v>0</v>
      </c>
      <c r="R278" s="11">
        <f t="shared" si="109"/>
        <v>0</v>
      </c>
      <c r="S278" s="42">
        <f t="shared" si="110"/>
        <v>0</v>
      </c>
      <c r="T278" s="25"/>
      <c r="U278" s="4"/>
      <c r="V278" s="4"/>
      <c r="W278" s="4"/>
      <c r="X278" s="4"/>
      <c r="Y278" s="4"/>
    </row>
    <row r="279" spans="1:25" s="1" customFormat="1" ht="15.75" customHeight="1" x14ac:dyDescent="0.25">
      <c r="A279" s="19" t="s">
        <v>542</v>
      </c>
      <c r="B279" s="19"/>
      <c r="C279" s="23" t="s">
        <v>91</v>
      </c>
      <c r="D279" s="215" t="s">
        <v>475</v>
      </c>
      <c r="E279" s="80" t="s">
        <v>748</v>
      </c>
      <c r="F279" s="58"/>
      <c r="G279" s="14"/>
      <c r="H279" s="14"/>
      <c r="I279" s="14"/>
      <c r="J279" s="45">
        <v>115.02</v>
      </c>
      <c r="K279" s="188">
        <f>J279*0.1*3.14</f>
        <v>36.116280000000003</v>
      </c>
      <c r="L279" s="101">
        <f>J279</f>
        <v>115.02</v>
      </c>
      <c r="M279" s="101">
        <v>1.1000000000000001</v>
      </c>
      <c r="N279" s="133">
        <f>ROUND(M279*L279,2)</f>
        <v>126.52</v>
      </c>
      <c r="O279" s="11"/>
      <c r="P279" s="11"/>
      <c r="Q279" s="11">
        <f t="shared" si="108"/>
        <v>0</v>
      </c>
      <c r="R279" s="11">
        <f t="shared" si="109"/>
        <v>0</v>
      </c>
      <c r="S279" s="42">
        <f t="shared" si="110"/>
        <v>0</v>
      </c>
      <c r="T279" s="60"/>
      <c r="U279" s="4"/>
      <c r="V279" s="4"/>
      <c r="W279" s="4"/>
      <c r="X279" s="4"/>
      <c r="Y279" s="4"/>
    </row>
    <row r="280" spans="1:25" s="1" customFormat="1" ht="15.75" customHeight="1" x14ac:dyDescent="0.25">
      <c r="A280" s="19" t="s">
        <v>543</v>
      </c>
      <c r="B280" s="19"/>
      <c r="C280" s="23" t="s">
        <v>91</v>
      </c>
      <c r="D280" s="215" t="s">
        <v>476</v>
      </c>
      <c r="E280" s="3" t="s">
        <v>17</v>
      </c>
      <c r="F280" s="138">
        <v>3</v>
      </c>
      <c r="G280" s="14"/>
      <c r="H280" s="14"/>
      <c r="I280" s="14"/>
      <c r="J280" s="45"/>
      <c r="K280" s="188">
        <v>0.24</v>
      </c>
      <c r="L280" s="101">
        <f>F280</f>
        <v>3</v>
      </c>
      <c r="M280" s="101">
        <v>1</v>
      </c>
      <c r="N280" s="133">
        <f>ROUND(M280*L280,2)</f>
        <v>3</v>
      </c>
      <c r="O280" s="11"/>
      <c r="P280" s="11"/>
      <c r="Q280" s="11">
        <f t="shared" si="108"/>
        <v>0</v>
      </c>
      <c r="R280" s="11">
        <f t="shared" si="109"/>
        <v>0</v>
      </c>
      <c r="S280" s="42">
        <f t="shared" si="110"/>
        <v>0</v>
      </c>
      <c r="T280" s="60"/>
      <c r="U280" s="4"/>
      <c r="V280" s="4"/>
      <c r="W280" s="4"/>
      <c r="X280" s="4"/>
      <c r="Y280" s="4"/>
    </row>
    <row r="281" spans="1:25" s="1" customFormat="1" ht="15.75" customHeight="1" x14ac:dyDescent="0.25">
      <c r="A281" s="19" t="s">
        <v>544</v>
      </c>
      <c r="B281" s="19"/>
      <c r="C281" s="23" t="s">
        <v>91</v>
      </c>
      <c r="D281" s="215" t="s">
        <v>462</v>
      </c>
      <c r="E281" s="3" t="s">
        <v>17</v>
      </c>
      <c r="F281" s="138">
        <v>3</v>
      </c>
      <c r="G281" s="14"/>
      <c r="H281" s="14"/>
      <c r="I281" s="14"/>
      <c r="J281" s="45"/>
      <c r="K281" s="188">
        <v>0.42</v>
      </c>
      <c r="L281" s="101">
        <f t="shared" ref="L281:L284" si="117">F281</f>
        <v>3</v>
      </c>
      <c r="M281" s="101">
        <v>1</v>
      </c>
      <c r="N281" s="133">
        <f t="shared" ref="N281:N285" si="118">ROUND(M281*L281,2)</f>
        <v>3</v>
      </c>
      <c r="O281" s="11"/>
      <c r="P281" s="11"/>
      <c r="Q281" s="11">
        <f t="shared" si="108"/>
        <v>0</v>
      </c>
      <c r="R281" s="11">
        <f t="shared" si="109"/>
        <v>0</v>
      </c>
      <c r="S281" s="42">
        <f t="shared" si="110"/>
        <v>0</v>
      </c>
      <c r="T281" s="60"/>
      <c r="U281" s="4"/>
      <c r="V281" s="4"/>
      <c r="W281" s="4"/>
      <c r="X281" s="4"/>
      <c r="Y281" s="4"/>
    </row>
    <row r="282" spans="1:25" s="1" customFormat="1" ht="15.75" customHeight="1" x14ac:dyDescent="0.25">
      <c r="A282" s="19" t="s">
        <v>545</v>
      </c>
      <c r="B282" s="19"/>
      <c r="C282" s="23" t="s">
        <v>91</v>
      </c>
      <c r="D282" s="215" t="s">
        <v>243</v>
      </c>
      <c r="E282" s="80" t="s">
        <v>3</v>
      </c>
      <c r="F282" s="138">
        <v>0.01</v>
      </c>
      <c r="G282" s="14"/>
      <c r="H282" s="14"/>
      <c r="I282" s="14"/>
      <c r="J282" s="45"/>
      <c r="K282" s="188"/>
      <c r="L282" s="101">
        <f t="shared" si="117"/>
        <v>0.01</v>
      </c>
      <c r="M282" s="101">
        <v>1</v>
      </c>
      <c r="N282" s="133">
        <f>ROUND(M282*L282,2)</f>
        <v>0.01</v>
      </c>
      <c r="O282" s="11"/>
      <c r="P282" s="11"/>
      <c r="Q282" s="11">
        <f t="shared" si="108"/>
        <v>0</v>
      </c>
      <c r="R282" s="11">
        <f t="shared" si="109"/>
        <v>0</v>
      </c>
      <c r="S282" s="42">
        <f t="shared" si="110"/>
        <v>0</v>
      </c>
      <c r="T282" s="60"/>
      <c r="U282" s="4"/>
      <c r="V282" s="4"/>
      <c r="W282" s="4"/>
      <c r="X282" s="4"/>
      <c r="Y282" s="4"/>
    </row>
    <row r="283" spans="1:25" s="92" customFormat="1" ht="15.75" customHeight="1" x14ac:dyDescent="0.25">
      <c r="A283" s="44" t="s">
        <v>538</v>
      </c>
      <c r="B283" s="233" t="s">
        <v>2513</v>
      </c>
      <c r="C283" s="40" t="s">
        <v>90</v>
      </c>
      <c r="D283" s="51" t="s">
        <v>136</v>
      </c>
      <c r="E283" s="45" t="s">
        <v>17</v>
      </c>
      <c r="F283" s="73">
        <f>F284</f>
        <v>1</v>
      </c>
      <c r="G283" s="45"/>
      <c r="H283" s="45"/>
      <c r="I283" s="45"/>
      <c r="J283" s="45"/>
      <c r="K283" s="45"/>
      <c r="L283" s="102">
        <f t="shared" si="117"/>
        <v>1</v>
      </c>
      <c r="M283" s="102">
        <v>1</v>
      </c>
      <c r="N283" s="108">
        <f t="shared" si="118"/>
        <v>1</v>
      </c>
      <c r="O283" s="46"/>
      <c r="P283" s="46"/>
      <c r="Q283" s="46">
        <f t="shared" si="108"/>
        <v>0</v>
      </c>
      <c r="R283" s="46">
        <f t="shared" si="109"/>
        <v>0</v>
      </c>
      <c r="S283" s="42">
        <f t="shared" si="110"/>
        <v>0</v>
      </c>
      <c r="T283" s="63"/>
      <c r="U283" s="91"/>
      <c r="V283" s="91"/>
      <c r="W283" s="91"/>
      <c r="X283" s="91"/>
      <c r="Y283" s="91"/>
    </row>
    <row r="284" spans="1:25" s="1" customFormat="1" ht="15.75" customHeight="1" x14ac:dyDescent="0.25">
      <c r="A284" s="19" t="s">
        <v>539</v>
      </c>
      <c r="B284" s="19"/>
      <c r="C284" s="19" t="s">
        <v>91</v>
      </c>
      <c r="D284" s="214" t="s">
        <v>540</v>
      </c>
      <c r="E284" s="3" t="s">
        <v>17</v>
      </c>
      <c r="F284" s="58">
        <v>1</v>
      </c>
      <c r="G284" s="14"/>
      <c r="H284" s="14"/>
      <c r="I284" s="14"/>
      <c r="J284" s="45"/>
      <c r="K284" s="188"/>
      <c r="L284" s="101">
        <f t="shared" si="117"/>
        <v>1</v>
      </c>
      <c r="M284" s="101">
        <v>1</v>
      </c>
      <c r="N284" s="133">
        <f t="shared" si="118"/>
        <v>1</v>
      </c>
      <c r="O284" s="11"/>
      <c r="P284" s="11"/>
      <c r="Q284" s="11">
        <f t="shared" si="108"/>
        <v>0</v>
      </c>
      <c r="R284" s="11">
        <f t="shared" si="109"/>
        <v>0</v>
      </c>
      <c r="S284" s="42">
        <f t="shared" si="110"/>
        <v>0</v>
      </c>
      <c r="T284" s="60"/>
      <c r="U284" s="4"/>
    </row>
    <row r="285" spans="1:25" s="88" customFormat="1" ht="27.75" customHeight="1" x14ac:dyDescent="0.25">
      <c r="A285" s="44" t="s">
        <v>546</v>
      </c>
      <c r="B285" s="230" t="s">
        <v>1627</v>
      </c>
      <c r="C285" s="44" t="s">
        <v>90</v>
      </c>
      <c r="D285" s="72" t="s">
        <v>192</v>
      </c>
      <c r="E285" s="41" t="s">
        <v>17</v>
      </c>
      <c r="F285" s="71">
        <f>F286</f>
        <v>1</v>
      </c>
      <c r="G285" s="41"/>
      <c r="H285" s="41"/>
      <c r="I285" s="41"/>
      <c r="J285" s="41"/>
      <c r="K285" s="41"/>
      <c r="L285" s="100">
        <f>F285</f>
        <v>1</v>
      </c>
      <c r="M285" s="102">
        <v>1</v>
      </c>
      <c r="N285" s="108">
        <f t="shared" si="118"/>
        <v>1</v>
      </c>
      <c r="O285" s="42"/>
      <c r="P285" s="42"/>
      <c r="Q285" s="46">
        <f t="shared" si="108"/>
        <v>0</v>
      </c>
      <c r="R285" s="46">
        <f t="shared" si="109"/>
        <v>0</v>
      </c>
      <c r="S285" s="42">
        <f t="shared" si="110"/>
        <v>0</v>
      </c>
      <c r="T285" s="63"/>
      <c r="U285" s="87"/>
      <c r="V285" s="87"/>
      <c r="W285" s="87"/>
      <c r="X285" s="87"/>
      <c r="Y285" s="87"/>
    </row>
    <row r="286" spans="1:25" s="1" customFormat="1" ht="38.25" customHeight="1" x14ac:dyDescent="0.25">
      <c r="A286" s="19" t="s">
        <v>547</v>
      </c>
      <c r="B286" s="19"/>
      <c r="C286" s="19" t="s">
        <v>91</v>
      </c>
      <c r="D286" s="216" t="s">
        <v>498</v>
      </c>
      <c r="E286" s="3" t="s">
        <v>17</v>
      </c>
      <c r="F286" s="58">
        <v>1</v>
      </c>
      <c r="G286" s="14"/>
      <c r="H286" s="14"/>
      <c r="I286" s="14"/>
      <c r="J286" s="45"/>
      <c r="K286" s="188"/>
      <c r="L286" s="101">
        <f t="shared" ref="L286" si="119">F286</f>
        <v>1</v>
      </c>
      <c r="M286" s="101">
        <v>1</v>
      </c>
      <c r="N286" s="133">
        <f>ROUND(M286*L286,2)</f>
        <v>1</v>
      </c>
      <c r="O286" s="11"/>
      <c r="P286" s="11"/>
      <c r="Q286" s="11">
        <f t="shared" si="108"/>
        <v>0</v>
      </c>
      <c r="R286" s="11">
        <f t="shared" si="109"/>
        <v>0</v>
      </c>
      <c r="S286" s="42">
        <f t="shared" si="110"/>
        <v>0</v>
      </c>
      <c r="T286" s="60"/>
      <c r="U286" s="4"/>
    </row>
    <row r="287" spans="1:25" s="92" customFormat="1" ht="27" customHeight="1" x14ac:dyDescent="0.25">
      <c r="A287" s="44" t="s">
        <v>548</v>
      </c>
      <c r="B287" s="230" t="s">
        <v>1626</v>
      </c>
      <c r="C287" s="44" t="s">
        <v>90</v>
      </c>
      <c r="D287" s="51" t="s">
        <v>876</v>
      </c>
      <c r="E287" s="41" t="s">
        <v>3</v>
      </c>
      <c r="F287" s="78">
        <f>F288</f>
        <v>39.92</v>
      </c>
      <c r="G287" s="41"/>
      <c r="H287" s="41"/>
      <c r="I287" s="41"/>
      <c r="J287" s="41"/>
      <c r="K287" s="78">
        <f>F287</f>
        <v>39.92</v>
      </c>
      <c r="L287" s="100">
        <f>K287</f>
        <v>39.92</v>
      </c>
      <c r="M287" s="102">
        <v>1</v>
      </c>
      <c r="N287" s="108">
        <f t="shared" ref="N287" si="120">ROUND(M287*L287,2)</f>
        <v>39.92</v>
      </c>
      <c r="O287" s="42"/>
      <c r="P287" s="42"/>
      <c r="Q287" s="46">
        <f t="shared" si="108"/>
        <v>0</v>
      </c>
      <c r="R287" s="46">
        <f t="shared" si="109"/>
        <v>0</v>
      </c>
      <c r="S287" s="42">
        <f t="shared" si="110"/>
        <v>0</v>
      </c>
      <c r="T287" s="62"/>
    </row>
    <row r="288" spans="1:25" s="1" customFormat="1" ht="38.25" customHeight="1" x14ac:dyDescent="0.25">
      <c r="A288" s="19" t="s">
        <v>549</v>
      </c>
      <c r="B288" s="19"/>
      <c r="C288" s="19" t="s">
        <v>91</v>
      </c>
      <c r="D288" s="69" t="s">
        <v>424</v>
      </c>
      <c r="E288" s="3" t="s">
        <v>3</v>
      </c>
      <c r="F288" s="57">
        <v>39.92</v>
      </c>
      <c r="G288" s="14"/>
      <c r="H288" s="14"/>
      <c r="I288" s="14"/>
      <c r="J288" s="45"/>
      <c r="K288" s="193">
        <f>F288</f>
        <v>39.92</v>
      </c>
      <c r="L288" s="101">
        <f>K288</f>
        <v>39.92</v>
      </c>
      <c r="M288" s="101">
        <v>1.1000000000000001</v>
      </c>
      <c r="N288" s="133">
        <f>ROUND(M288*L288,2)</f>
        <v>43.91</v>
      </c>
      <c r="O288" s="11"/>
      <c r="P288" s="11"/>
      <c r="Q288" s="11">
        <f t="shared" si="108"/>
        <v>0</v>
      </c>
      <c r="R288" s="11">
        <f t="shared" si="109"/>
        <v>0</v>
      </c>
      <c r="S288" s="42">
        <f t="shared" si="110"/>
        <v>0</v>
      </c>
      <c r="T288" s="60"/>
      <c r="U288" s="4"/>
    </row>
    <row r="289" spans="1:25" s="152" customFormat="1" ht="25.5" customHeight="1" x14ac:dyDescent="0.25">
      <c r="A289" s="19" t="s">
        <v>2525</v>
      </c>
      <c r="B289" s="19"/>
      <c r="C289" s="19" t="s">
        <v>91</v>
      </c>
      <c r="D289" s="69" t="s">
        <v>2574</v>
      </c>
      <c r="E289" s="14" t="s">
        <v>2</v>
      </c>
      <c r="F289" s="292">
        <f>F288</f>
        <v>39.92</v>
      </c>
      <c r="G289" s="292"/>
      <c r="H289" s="292"/>
      <c r="I289" s="292"/>
      <c r="J289" s="292"/>
      <c r="K289" s="292">
        <f>F289</f>
        <v>39.92</v>
      </c>
      <c r="L289" s="292">
        <f t="shared" ref="L289" si="121">K289</f>
        <v>39.92</v>
      </c>
      <c r="M289" s="290">
        <v>0.7</v>
      </c>
      <c r="N289" s="107">
        <f>ROUND(M289*L289,2)</f>
        <v>27.94</v>
      </c>
      <c r="O289" s="11"/>
      <c r="P289" s="11"/>
      <c r="Q289" s="11">
        <f t="shared" ref="Q289" si="122">ROUND(N289*O289,2)</f>
        <v>0</v>
      </c>
      <c r="R289" s="11">
        <f t="shared" ref="R289" si="123">ROUND(N289*P289,2)</f>
        <v>0</v>
      </c>
      <c r="S289" s="42">
        <f t="shared" ref="S289" si="124">ROUND(Q289+R289,2)</f>
        <v>0</v>
      </c>
      <c r="T289" s="60"/>
    </row>
    <row r="290" spans="1:25" s="86" customFormat="1" ht="22.5" customHeight="1" x14ac:dyDescent="0.25">
      <c r="A290" s="65" t="s">
        <v>24</v>
      </c>
      <c r="B290" s="65"/>
      <c r="C290" s="65"/>
      <c r="D290" s="49" t="s">
        <v>550</v>
      </c>
      <c r="E290" s="66"/>
      <c r="F290" s="67"/>
      <c r="G290" s="66"/>
      <c r="H290" s="66"/>
      <c r="I290" s="66"/>
      <c r="J290" s="66"/>
      <c r="K290" s="66"/>
      <c r="L290" s="144"/>
      <c r="M290" s="98"/>
      <c r="N290" s="105"/>
      <c r="O290" s="68"/>
      <c r="P290" s="68"/>
      <c r="Q290" s="39"/>
      <c r="R290" s="39"/>
      <c r="S290" s="68"/>
      <c r="T290" s="68"/>
      <c r="U290" s="85"/>
      <c r="V290" s="85"/>
      <c r="W290" s="85"/>
      <c r="X290" s="85"/>
      <c r="Y290" s="85"/>
    </row>
    <row r="291" spans="1:25" s="92" customFormat="1" ht="32.25" customHeight="1" x14ac:dyDescent="0.25">
      <c r="A291" s="44" t="s">
        <v>551</v>
      </c>
      <c r="B291" s="230" t="s">
        <v>1624</v>
      </c>
      <c r="C291" s="44" t="s">
        <v>90</v>
      </c>
      <c r="D291" s="51" t="s">
        <v>92</v>
      </c>
      <c r="E291" s="41" t="s">
        <v>3</v>
      </c>
      <c r="F291" s="71">
        <f>F292+F293</f>
        <v>0</v>
      </c>
      <c r="G291" s="41"/>
      <c r="H291" s="41"/>
      <c r="I291" s="41"/>
      <c r="J291" s="43"/>
      <c r="K291" s="43">
        <f>K292+K293+K294+K295+K296</f>
        <v>59.9</v>
      </c>
      <c r="L291" s="127">
        <f>K291</f>
        <v>59.9</v>
      </c>
      <c r="M291" s="100">
        <v>1</v>
      </c>
      <c r="N291" s="108">
        <f>ROUND(M291*L291,2)</f>
        <v>59.9</v>
      </c>
      <c r="O291" s="42"/>
      <c r="P291" s="42"/>
      <c r="Q291" s="46">
        <f t="shared" si="108"/>
        <v>0</v>
      </c>
      <c r="R291" s="46">
        <f t="shared" si="109"/>
        <v>0</v>
      </c>
      <c r="S291" s="42">
        <f t="shared" si="110"/>
        <v>0</v>
      </c>
      <c r="T291" s="42" t="s">
        <v>93</v>
      </c>
      <c r="U291" s="91"/>
      <c r="V291" s="91"/>
      <c r="W291" s="91"/>
      <c r="X291" s="91"/>
      <c r="Y291" s="91"/>
    </row>
    <row r="292" spans="1:25" s="1" customFormat="1" ht="24" customHeight="1" x14ac:dyDescent="0.25">
      <c r="A292" s="19" t="s">
        <v>552</v>
      </c>
      <c r="B292" s="19"/>
      <c r="C292" s="19" t="s">
        <v>91</v>
      </c>
      <c r="D292" s="214" t="s">
        <v>418</v>
      </c>
      <c r="E292" s="80" t="s">
        <v>748</v>
      </c>
      <c r="F292" s="59"/>
      <c r="G292" s="28"/>
      <c r="H292" s="28"/>
      <c r="I292" s="28"/>
      <c r="J292" s="45">
        <v>1.4</v>
      </c>
      <c r="K292" s="193">
        <f>J292*0.16*3.14</f>
        <v>0.7</v>
      </c>
      <c r="L292" s="101">
        <f>J292</f>
        <v>1.4</v>
      </c>
      <c r="M292" s="101">
        <v>1.1000000000000001</v>
      </c>
      <c r="N292" s="133">
        <f>ROUND(M292*L292,2)</f>
        <v>1.54</v>
      </c>
      <c r="O292" s="25"/>
      <c r="P292" s="25"/>
      <c r="Q292" s="11">
        <f t="shared" si="108"/>
        <v>0</v>
      </c>
      <c r="R292" s="11">
        <f t="shared" si="109"/>
        <v>0</v>
      </c>
      <c r="S292" s="42">
        <f t="shared" si="110"/>
        <v>0</v>
      </c>
      <c r="T292" s="25"/>
      <c r="U292" s="4"/>
      <c r="V292" s="4"/>
      <c r="W292" s="4"/>
      <c r="X292" s="4"/>
      <c r="Y292" s="4"/>
    </row>
    <row r="293" spans="1:25" s="1" customFormat="1" ht="15.75" customHeight="1" x14ac:dyDescent="0.25">
      <c r="A293" s="19" t="s">
        <v>553</v>
      </c>
      <c r="B293" s="19"/>
      <c r="C293" s="19" t="s">
        <v>91</v>
      </c>
      <c r="D293" s="215" t="s">
        <v>419</v>
      </c>
      <c r="E293" s="80" t="s">
        <v>748</v>
      </c>
      <c r="F293" s="58"/>
      <c r="G293" s="14"/>
      <c r="H293" s="14"/>
      <c r="I293" s="14"/>
      <c r="J293" s="45">
        <v>115.27</v>
      </c>
      <c r="K293" s="193">
        <f>J293*0.16*3.14</f>
        <v>57.91</v>
      </c>
      <c r="L293" s="101">
        <f>J293</f>
        <v>115.27</v>
      </c>
      <c r="M293" s="101">
        <v>1.1000000000000001</v>
      </c>
      <c r="N293" s="133">
        <f>ROUND(M293*L293,2)</f>
        <v>126.8</v>
      </c>
      <c r="O293" s="11"/>
      <c r="P293" s="11"/>
      <c r="Q293" s="11">
        <f t="shared" si="108"/>
        <v>0</v>
      </c>
      <c r="R293" s="11">
        <f t="shared" si="109"/>
        <v>0</v>
      </c>
      <c r="S293" s="42">
        <f t="shared" si="110"/>
        <v>0</v>
      </c>
      <c r="T293" s="60"/>
      <c r="U293" s="4"/>
      <c r="V293" s="4"/>
      <c r="W293" s="4"/>
      <c r="X293" s="4"/>
      <c r="Y293" s="4"/>
    </row>
    <row r="294" spans="1:25" s="1" customFormat="1" ht="15.75" customHeight="1" x14ac:dyDescent="0.25">
      <c r="A294" s="19" t="s">
        <v>554</v>
      </c>
      <c r="B294" s="19"/>
      <c r="C294" s="19" t="s">
        <v>91</v>
      </c>
      <c r="D294" s="215" t="s">
        <v>558</v>
      </c>
      <c r="E294" s="3" t="s">
        <v>17</v>
      </c>
      <c r="F294" s="138">
        <v>2</v>
      </c>
      <c r="G294" s="14"/>
      <c r="H294" s="14"/>
      <c r="I294" s="14"/>
      <c r="J294" s="45"/>
      <c r="K294" s="193">
        <v>0.23</v>
      </c>
      <c r="L294" s="101">
        <f>F294</f>
        <v>2</v>
      </c>
      <c r="M294" s="101">
        <v>1</v>
      </c>
      <c r="N294" s="133">
        <f>ROUND(M294*L294,2)</f>
        <v>2</v>
      </c>
      <c r="O294" s="11"/>
      <c r="P294" s="11"/>
      <c r="Q294" s="11">
        <f t="shared" si="108"/>
        <v>0</v>
      </c>
      <c r="R294" s="11">
        <f t="shared" si="109"/>
        <v>0</v>
      </c>
      <c r="S294" s="42">
        <f t="shared" si="110"/>
        <v>0</v>
      </c>
      <c r="T294" s="60"/>
      <c r="U294" s="4"/>
      <c r="V294" s="4"/>
      <c r="W294" s="4"/>
      <c r="X294" s="4"/>
      <c r="Y294" s="4"/>
    </row>
    <row r="295" spans="1:25" s="1" customFormat="1" ht="15.75" customHeight="1" x14ac:dyDescent="0.25">
      <c r="A295" s="19" t="s">
        <v>555</v>
      </c>
      <c r="B295" s="19"/>
      <c r="C295" s="19" t="s">
        <v>91</v>
      </c>
      <c r="D295" s="215" t="s">
        <v>461</v>
      </c>
      <c r="E295" s="3" t="s">
        <v>17</v>
      </c>
      <c r="F295" s="138">
        <v>1</v>
      </c>
      <c r="G295" s="14"/>
      <c r="H295" s="14"/>
      <c r="I295" s="14"/>
      <c r="J295" s="45"/>
      <c r="K295" s="193">
        <v>0.18</v>
      </c>
      <c r="L295" s="101">
        <f t="shared" ref="L295:L296" si="125">F295</f>
        <v>1</v>
      </c>
      <c r="M295" s="101">
        <v>1</v>
      </c>
      <c r="N295" s="133">
        <f t="shared" ref="N295:N297" si="126">ROUND(M295*L295,2)</f>
        <v>1</v>
      </c>
      <c r="O295" s="11"/>
      <c r="P295" s="11"/>
      <c r="Q295" s="11">
        <f t="shared" si="108"/>
        <v>0</v>
      </c>
      <c r="R295" s="11">
        <f t="shared" si="109"/>
        <v>0</v>
      </c>
      <c r="S295" s="42">
        <f t="shared" si="110"/>
        <v>0</v>
      </c>
      <c r="T295" s="60"/>
      <c r="U295" s="4"/>
      <c r="V295" s="4"/>
      <c r="W295" s="4"/>
      <c r="X295" s="4"/>
      <c r="Y295" s="4"/>
    </row>
    <row r="296" spans="1:25" s="1" customFormat="1" ht="15.75" customHeight="1" x14ac:dyDescent="0.25">
      <c r="A296" s="19" t="s">
        <v>556</v>
      </c>
      <c r="B296" s="19"/>
      <c r="C296" s="19" t="s">
        <v>91</v>
      </c>
      <c r="D296" s="215" t="s">
        <v>426</v>
      </c>
      <c r="E296" s="3" t="s">
        <v>17</v>
      </c>
      <c r="F296" s="138">
        <v>5</v>
      </c>
      <c r="G296" s="14"/>
      <c r="H296" s="14"/>
      <c r="I296" s="14"/>
      <c r="J296" s="45"/>
      <c r="K296" s="193">
        <v>0.88</v>
      </c>
      <c r="L296" s="101">
        <f t="shared" si="125"/>
        <v>5</v>
      </c>
      <c r="M296" s="101">
        <v>1</v>
      </c>
      <c r="N296" s="133">
        <f t="shared" si="126"/>
        <v>5</v>
      </c>
      <c r="O296" s="11"/>
      <c r="P296" s="11"/>
      <c r="Q296" s="11">
        <f t="shared" si="108"/>
        <v>0</v>
      </c>
      <c r="R296" s="11">
        <f t="shared" si="109"/>
        <v>0</v>
      </c>
      <c r="S296" s="42">
        <f t="shared" si="110"/>
        <v>0</v>
      </c>
      <c r="T296" s="60"/>
      <c r="U296" s="4"/>
      <c r="V296" s="4"/>
      <c r="W296" s="4"/>
      <c r="X296" s="4"/>
      <c r="Y296" s="4"/>
    </row>
    <row r="297" spans="1:25" s="1" customFormat="1" ht="15.75" customHeight="1" x14ac:dyDescent="0.25">
      <c r="A297" s="19" t="s">
        <v>557</v>
      </c>
      <c r="B297" s="19"/>
      <c r="C297" s="19" t="s">
        <v>91</v>
      </c>
      <c r="D297" s="215" t="s">
        <v>243</v>
      </c>
      <c r="E297" s="80" t="s">
        <v>3</v>
      </c>
      <c r="F297" s="138">
        <v>0.02</v>
      </c>
      <c r="G297" s="14"/>
      <c r="H297" s="14"/>
      <c r="I297" s="14"/>
      <c r="J297" s="45"/>
      <c r="K297" s="188"/>
      <c r="L297" s="101">
        <f>F297</f>
        <v>0.02</v>
      </c>
      <c r="M297" s="101">
        <v>1</v>
      </c>
      <c r="N297" s="133">
        <f t="shared" si="126"/>
        <v>0.02</v>
      </c>
      <c r="O297" s="11"/>
      <c r="P297" s="11"/>
      <c r="Q297" s="11">
        <f t="shared" si="108"/>
        <v>0</v>
      </c>
      <c r="R297" s="11">
        <f t="shared" si="109"/>
        <v>0</v>
      </c>
      <c r="S297" s="42">
        <f t="shared" si="110"/>
        <v>0</v>
      </c>
      <c r="T297" s="60"/>
      <c r="U297" s="4"/>
      <c r="V297" s="4"/>
      <c r="W297" s="4"/>
      <c r="X297" s="4"/>
      <c r="Y297" s="4"/>
    </row>
    <row r="298" spans="1:25" s="88" customFormat="1" ht="27.75" customHeight="1" x14ac:dyDescent="0.25">
      <c r="A298" s="44" t="s">
        <v>560</v>
      </c>
      <c r="B298" s="230" t="s">
        <v>1627</v>
      </c>
      <c r="C298" s="44" t="s">
        <v>90</v>
      </c>
      <c r="D298" s="72" t="s">
        <v>192</v>
      </c>
      <c r="E298" s="41" t="s">
        <v>17</v>
      </c>
      <c r="F298" s="71">
        <f>F299</f>
        <v>1</v>
      </c>
      <c r="G298" s="41"/>
      <c r="H298" s="41"/>
      <c r="I298" s="41"/>
      <c r="J298" s="41"/>
      <c r="K298" s="41"/>
      <c r="L298" s="100">
        <f>F298</f>
        <v>1</v>
      </c>
      <c r="M298" s="102">
        <v>1</v>
      </c>
      <c r="N298" s="108">
        <f t="shared" ref="N298" si="127">ROUND(M298*L298,2)</f>
        <v>1</v>
      </c>
      <c r="O298" s="42"/>
      <c r="P298" s="42"/>
      <c r="Q298" s="46">
        <f t="shared" si="108"/>
        <v>0</v>
      </c>
      <c r="R298" s="46">
        <f t="shared" si="109"/>
        <v>0</v>
      </c>
      <c r="S298" s="42">
        <f t="shared" si="110"/>
        <v>0</v>
      </c>
      <c r="T298" s="63"/>
      <c r="U298" s="87"/>
      <c r="V298" s="87"/>
      <c r="W298" s="87"/>
      <c r="X298" s="87"/>
      <c r="Y298" s="87"/>
    </row>
    <row r="299" spans="1:25" s="1" customFormat="1" ht="38.25" customHeight="1" x14ac:dyDescent="0.25">
      <c r="A299" s="19" t="s">
        <v>561</v>
      </c>
      <c r="B299" s="19"/>
      <c r="C299" s="19" t="s">
        <v>91</v>
      </c>
      <c r="D299" s="214" t="s">
        <v>559</v>
      </c>
      <c r="E299" s="3" t="s">
        <v>17</v>
      </c>
      <c r="F299" s="58">
        <v>1</v>
      </c>
      <c r="G299" s="14"/>
      <c r="H299" s="14"/>
      <c r="I299" s="14"/>
      <c r="J299" s="45"/>
      <c r="K299" s="188"/>
      <c r="L299" s="101">
        <f t="shared" ref="L299" si="128">F299</f>
        <v>1</v>
      </c>
      <c r="M299" s="101">
        <v>1</v>
      </c>
      <c r="N299" s="133">
        <f>ROUND(M299*L299,2)</f>
        <v>1</v>
      </c>
      <c r="O299" s="11"/>
      <c r="P299" s="11"/>
      <c r="Q299" s="11">
        <f t="shared" si="108"/>
        <v>0</v>
      </c>
      <c r="R299" s="11">
        <f t="shared" si="109"/>
        <v>0</v>
      </c>
      <c r="S299" s="42">
        <f t="shared" si="110"/>
        <v>0</v>
      </c>
      <c r="T299" s="60"/>
      <c r="U299" s="4"/>
    </row>
    <row r="300" spans="1:25" s="92" customFormat="1" ht="27" customHeight="1" x14ac:dyDescent="0.25">
      <c r="A300" s="44" t="s">
        <v>562</v>
      </c>
      <c r="B300" s="233" t="s">
        <v>1626</v>
      </c>
      <c r="C300" s="44" t="s">
        <v>90</v>
      </c>
      <c r="D300" s="51" t="s">
        <v>876</v>
      </c>
      <c r="E300" s="41" t="s">
        <v>3</v>
      </c>
      <c r="F300" s="78">
        <f>F301</f>
        <v>62.59</v>
      </c>
      <c r="G300" s="41"/>
      <c r="H300" s="41"/>
      <c r="I300" s="41"/>
      <c r="J300" s="41"/>
      <c r="K300" s="77">
        <f>F300</f>
        <v>62.6</v>
      </c>
      <c r="L300" s="100">
        <f>K300</f>
        <v>62.6</v>
      </c>
      <c r="M300" s="102">
        <v>1</v>
      </c>
      <c r="N300" s="108">
        <f t="shared" ref="N300" si="129">ROUND(M300*L300,2)</f>
        <v>62.6</v>
      </c>
      <c r="O300" s="42"/>
      <c r="P300" s="42"/>
      <c r="Q300" s="46">
        <f t="shared" si="108"/>
        <v>0</v>
      </c>
      <c r="R300" s="46">
        <f t="shared" si="109"/>
        <v>0</v>
      </c>
      <c r="S300" s="42">
        <f t="shared" si="110"/>
        <v>0</v>
      </c>
      <c r="T300" s="62"/>
    </row>
    <row r="301" spans="1:25" s="1" customFormat="1" ht="38.25" customHeight="1" x14ac:dyDescent="0.25">
      <c r="A301" s="19" t="s">
        <v>563</v>
      </c>
      <c r="B301" s="19"/>
      <c r="C301" s="19" t="s">
        <v>91</v>
      </c>
      <c r="D301" s="69" t="s">
        <v>424</v>
      </c>
      <c r="E301" s="3" t="s">
        <v>3</v>
      </c>
      <c r="F301" s="57">
        <v>62.59</v>
      </c>
      <c r="G301" s="14"/>
      <c r="H301" s="14"/>
      <c r="I301" s="14"/>
      <c r="J301" s="45"/>
      <c r="K301" s="198">
        <f>F301</f>
        <v>62.6</v>
      </c>
      <c r="L301" s="101">
        <f>K301</f>
        <v>62.6</v>
      </c>
      <c r="M301" s="101">
        <v>1.1000000000000001</v>
      </c>
      <c r="N301" s="133">
        <f>ROUND(M301*L301,2)</f>
        <v>68.86</v>
      </c>
      <c r="O301" s="11"/>
      <c r="P301" s="11"/>
      <c r="Q301" s="11">
        <f t="shared" si="108"/>
        <v>0</v>
      </c>
      <c r="R301" s="11">
        <f t="shared" si="109"/>
        <v>0</v>
      </c>
      <c r="S301" s="42">
        <f t="shared" si="110"/>
        <v>0</v>
      </c>
      <c r="T301" s="60"/>
      <c r="U301" s="4"/>
    </row>
    <row r="302" spans="1:25" s="152" customFormat="1" ht="25.5" customHeight="1" x14ac:dyDescent="0.25">
      <c r="A302" s="19" t="s">
        <v>2526</v>
      </c>
      <c r="B302" s="19"/>
      <c r="C302" s="19" t="s">
        <v>91</v>
      </c>
      <c r="D302" s="69" t="s">
        <v>2574</v>
      </c>
      <c r="E302" s="14" t="s">
        <v>2</v>
      </c>
      <c r="F302" s="292">
        <f>F301</f>
        <v>62.59</v>
      </c>
      <c r="G302" s="292"/>
      <c r="H302" s="292"/>
      <c r="I302" s="292"/>
      <c r="J302" s="292"/>
      <c r="K302" s="292">
        <f>F302</f>
        <v>62.59</v>
      </c>
      <c r="L302" s="292">
        <f t="shared" ref="L302" si="130">K302</f>
        <v>62.59</v>
      </c>
      <c r="M302" s="290">
        <v>0.7</v>
      </c>
      <c r="N302" s="107">
        <f>ROUND(M302*L302,2)</f>
        <v>43.81</v>
      </c>
      <c r="O302" s="11"/>
      <c r="P302" s="11"/>
      <c r="Q302" s="11">
        <f t="shared" ref="Q302" si="131">ROUND(N302*O302,2)</f>
        <v>0</v>
      </c>
      <c r="R302" s="11">
        <f t="shared" ref="R302" si="132">ROUND(N302*P302,2)</f>
        <v>0</v>
      </c>
      <c r="S302" s="42">
        <f t="shared" ref="S302" si="133">ROUND(Q302+R302,2)</f>
        <v>0</v>
      </c>
      <c r="T302" s="60"/>
    </row>
    <row r="303" spans="1:25" s="86" customFormat="1" ht="22.5" customHeight="1" x14ac:dyDescent="0.25">
      <c r="A303" s="65" t="s">
        <v>25</v>
      </c>
      <c r="B303" s="65"/>
      <c r="C303" s="65"/>
      <c r="D303" s="49" t="s">
        <v>564</v>
      </c>
      <c r="E303" s="66"/>
      <c r="F303" s="67"/>
      <c r="G303" s="66"/>
      <c r="H303" s="66"/>
      <c r="I303" s="66"/>
      <c r="J303" s="66"/>
      <c r="K303" s="66"/>
      <c r="L303" s="144"/>
      <c r="M303" s="98"/>
      <c r="N303" s="105"/>
      <c r="O303" s="68"/>
      <c r="P303" s="68"/>
      <c r="Q303" s="39"/>
      <c r="R303" s="39"/>
      <c r="S303" s="68"/>
      <c r="T303" s="68"/>
      <c r="U303" s="85"/>
      <c r="V303" s="85"/>
      <c r="W303" s="85"/>
      <c r="X303" s="85"/>
      <c r="Y303" s="85"/>
    </row>
    <row r="304" spans="1:25" s="92" customFormat="1" ht="32.25" customHeight="1" x14ac:dyDescent="0.25">
      <c r="A304" s="44" t="s">
        <v>565</v>
      </c>
      <c r="B304" s="230" t="s">
        <v>1624</v>
      </c>
      <c r="C304" s="44" t="s">
        <v>90</v>
      </c>
      <c r="D304" s="51" t="s">
        <v>92</v>
      </c>
      <c r="E304" s="41" t="s">
        <v>3</v>
      </c>
      <c r="F304" s="71">
        <f>F305+F306</f>
        <v>0</v>
      </c>
      <c r="G304" s="41"/>
      <c r="H304" s="41"/>
      <c r="I304" s="41"/>
      <c r="J304" s="43"/>
      <c r="K304" s="43">
        <f>SUM(K305:K378)</f>
        <v>1588.94</v>
      </c>
      <c r="L304" s="43">
        <f>K304</f>
        <v>1588.94</v>
      </c>
      <c r="M304" s="100">
        <v>1</v>
      </c>
      <c r="N304" s="106">
        <f>ROUND(M304*L304,2)</f>
        <v>1588.94</v>
      </c>
      <c r="O304" s="42"/>
      <c r="P304" s="42"/>
      <c r="Q304" s="46">
        <f t="shared" si="108"/>
        <v>0</v>
      </c>
      <c r="R304" s="46">
        <f t="shared" si="109"/>
        <v>0</v>
      </c>
      <c r="S304" s="42">
        <f t="shared" si="110"/>
        <v>0</v>
      </c>
      <c r="T304" s="42" t="s">
        <v>93</v>
      </c>
      <c r="U304" s="91"/>
      <c r="V304" s="91"/>
      <c r="W304" s="91"/>
      <c r="X304" s="91"/>
      <c r="Y304" s="91"/>
    </row>
    <row r="305" spans="1:25" s="152" customFormat="1" ht="15.75" customHeight="1" x14ac:dyDescent="0.25">
      <c r="A305" s="19" t="s">
        <v>566</v>
      </c>
      <c r="B305" s="19"/>
      <c r="C305" s="19" t="s">
        <v>91</v>
      </c>
      <c r="D305" s="219" t="s">
        <v>575</v>
      </c>
      <c r="E305" s="14" t="s">
        <v>748</v>
      </c>
      <c r="F305" s="58"/>
      <c r="G305" s="11">
        <v>0.3</v>
      </c>
      <c r="H305" s="11">
        <v>0.2</v>
      </c>
      <c r="I305" s="11">
        <f>(G305+H305)*2</f>
        <v>1</v>
      </c>
      <c r="J305" s="76">
        <v>2.2400000000000002</v>
      </c>
      <c r="K305" s="11">
        <f>I305*J305</f>
        <v>2.2400000000000002</v>
      </c>
      <c r="L305" s="101">
        <f>J305</f>
        <v>2.2400000000000002</v>
      </c>
      <c r="M305" s="101">
        <v>1.1000000000000001</v>
      </c>
      <c r="N305" s="107">
        <f>M305*L305</f>
        <v>2.464</v>
      </c>
      <c r="O305" s="11"/>
      <c r="P305" s="11"/>
      <c r="Q305" s="11">
        <f t="shared" si="108"/>
        <v>0</v>
      </c>
      <c r="R305" s="11">
        <f t="shared" si="109"/>
        <v>0</v>
      </c>
      <c r="S305" s="42">
        <f t="shared" si="110"/>
        <v>0</v>
      </c>
      <c r="T305" s="60"/>
    </row>
    <row r="306" spans="1:25" s="152" customFormat="1" ht="15.75" customHeight="1" x14ac:dyDescent="0.25">
      <c r="A306" s="19" t="s">
        <v>567</v>
      </c>
      <c r="B306" s="19"/>
      <c r="C306" s="19" t="s">
        <v>91</v>
      </c>
      <c r="D306" s="219" t="s">
        <v>576</v>
      </c>
      <c r="E306" s="14" t="s">
        <v>748</v>
      </c>
      <c r="F306" s="59"/>
      <c r="G306" s="11">
        <v>0.5</v>
      </c>
      <c r="H306" s="11">
        <v>0.2</v>
      </c>
      <c r="I306" s="11">
        <f t="shared" ref="I306:I319" si="134">(G306+H306)*2</f>
        <v>1.4</v>
      </c>
      <c r="J306" s="76">
        <v>1.18</v>
      </c>
      <c r="K306" s="11">
        <f t="shared" ref="K306:K318" si="135">I306*J306</f>
        <v>1.65</v>
      </c>
      <c r="L306" s="101">
        <f t="shared" ref="L306:L322" si="136">J306</f>
        <v>1.18</v>
      </c>
      <c r="M306" s="101">
        <v>1.1000000000000001</v>
      </c>
      <c r="N306" s="107">
        <f t="shared" ref="N306:N322" si="137">M306*L306</f>
        <v>1.298</v>
      </c>
      <c r="O306" s="25"/>
      <c r="P306" s="25"/>
      <c r="Q306" s="11">
        <f t="shared" si="108"/>
        <v>0</v>
      </c>
      <c r="R306" s="11">
        <f t="shared" si="109"/>
        <v>0</v>
      </c>
      <c r="S306" s="42">
        <f t="shared" si="110"/>
        <v>0</v>
      </c>
      <c r="T306" s="35"/>
    </row>
    <row r="307" spans="1:25" s="152" customFormat="1" ht="15.75" customHeight="1" x14ac:dyDescent="0.25">
      <c r="A307" s="19" t="s">
        <v>568</v>
      </c>
      <c r="B307" s="19"/>
      <c r="C307" s="19" t="s">
        <v>91</v>
      </c>
      <c r="D307" s="219" t="s">
        <v>577</v>
      </c>
      <c r="E307" s="14" t="s">
        <v>748</v>
      </c>
      <c r="F307" s="58"/>
      <c r="G307" s="14">
        <v>1.2</v>
      </c>
      <c r="H307" s="14">
        <v>0.5</v>
      </c>
      <c r="I307" s="11">
        <f t="shared" si="134"/>
        <v>3.4</v>
      </c>
      <c r="J307" s="76">
        <v>1.98</v>
      </c>
      <c r="K307" s="11">
        <f t="shared" si="135"/>
        <v>6.73</v>
      </c>
      <c r="L307" s="101">
        <f t="shared" si="136"/>
        <v>1.98</v>
      </c>
      <c r="M307" s="101">
        <v>1.1000000000000001</v>
      </c>
      <c r="N307" s="107">
        <f t="shared" si="137"/>
        <v>2.1779999999999999</v>
      </c>
      <c r="O307" s="11"/>
      <c r="P307" s="11"/>
      <c r="Q307" s="11">
        <f t="shared" si="108"/>
        <v>0</v>
      </c>
      <c r="R307" s="11">
        <f t="shared" si="109"/>
        <v>0</v>
      </c>
      <c r="S307" s="42">
        <f t="shared" si="110"/>
        <v>0</v>
      </c>
      <c r="T307" s="60"/>
      <c r="U307" s="151"/>
      <c r="V307" s="151"/>
      <c r="W307" s="151"/>
      <c r="X307" s="151"/>
    </row>
    <row r="308" spans="1:25" s="152" customFormat="1" ht="15.75" customHeight="1" x14ac:dyDescent="0.25">
      <c r="A308" s="114" t="s">
        <v>569</v>
      </c>
      <c r="B308" s="114"/>
      <c r="C308" s="114" t="s">
        <v>91</v>
      </c>
      <c r="D308" s="247" t="s">
        <v>578</v>
      </c>
      <c r="E308" s="14" t="s">
        <v>748</v>
      </c>
      <c r="F308" s="225"/>
      <c r="G308" s="226">
        <v>1.2</v>
      </c>
      <c r="H308" s="226">
        <v>1.2</v>
      </c>
      <c r="I308" s="115">
        <f t="shared" si="134"/>
        <v>4.8</v>
      </c>
      <c r="J308" s="75">
        <v>0.43</v>
      </c>
      <c r="K308" s="115">
        <f t="shared" si="135"/>
        <v>2.06</v>
      </c>
      <c r="L308" s="101">
        <f t="shared" si="136"/>
        <v>0.43</v>
      </c>
      <c r="M308" s="116">
        <v>1.1000000000000001</v>
      </c>
      <c r="N308" s="227">
        <f t="shared" si="137"/>
        <v>0.47299999999999998</v>
      </c>
      <c r="O308" s="115"/>
      <c r="P308" s="115"/>
      <c r="Q308" s="11">
        <f t="shared" si="108"/>
        <v>0</v>
      </c>
      <c r="R308" s="11">
        <f t="shared" si="109"/>
        <v>0</v>
      </c>
      <c r="S308" s="42">
        <f t="shared" si="110"/>
        <v>0</v>
      </c>
      <c r="T308" s="228"/>
      <c r="U308" s="151"/>
      <c r="V308" s="151"/>
      <c r="W308" s="151"/>
      <c r="X308" s="151"/>
      <c r="Y308" s="151"/>
    </row>
    <row r="309" spans="1:25" s="152" customFormat="1" ht="22.5" customHeight="1" x14ac:dyDescent="0.25">
      <c r="A309" s="19" t="s">
        <v>570</v>
      </c>
      <c r="B309" s="19"/>
      <c r="C309" s="19" t="s">
        <v>91</v>
      </c>
      <c r="D309" s="219" t="s">
        <v>579</v>
      </c>
      <c r="E309" s="14" t="s">
        <v>748</v>
      </c>
      <c r="F309" s="59"/>
      <c r="G309" s="14">
        <v>1.4</v>
      </c>
      <c r="H309" s="14">
        <v>0.4</v>
      </c>
      <c r="I309" s="11">
        <f t="shared" si="134"/>
        <v>3.6</v>
      </c>
      <c r="J309" s="79">
        <v>0.32</v>
      </c>
      <c r="K309" s="11">
        <f t="shared" si="135"/>
        <v>1.1499999999999999</v>
      </c>
      <c r="L309" s="101">
        <f t="shared" si="136"/>
        <v>0.32</v>
      </c>
      <c r="M309" s="101">
        <v>1.1000000000000001</v>
      </c>
      <c r="N309" s="107">
        <f t="shared" si="137"/>
        <v>0.35199999999999998</v>
      </c>
      <c r="O309" s="25"/>
      <c r="P309" s="25"/>
      <c r="Q309" s="11">
        <f t="shared" si="108"/>
        <v>0</v>
      </c>
      <c r="R309" s="11">
        <f t="shared" si="109"/>
        <v>0</v>
      </c>
      <c r="S309" s="42">
        <f t="shared" si="110"/>
        <v>0</v>
      </c>
      <c r="T309" s="25"/>
      <c r="U309" s="151"/>
      <c r="V309" s="151"/>
      <c r="W309" s="151"/>
      <c r="X309" s="151"/>
      <c r="Y309" s="151"/>
    </row>
    <row r="310" spans="1:25" s="152" customFormat="1" ht="15.75" customHeight="1" x14ac:dyDescent="0.25">
      <c r="A310" s="19" t="s">
        <v>571</v>
      </c>
      <c r="B310" s="19"/>
      <c r="C310" s="19" t="s">
        <v>91</v>
      </c>
      <c r="D310" s="219" t="s">
        <v>580</v>
      </c>
      <c r="E310" s="14" t="s">
        <v>748</v>
      </c>
      <c r="F310" s="58"/>
      <c r="G310" s="14">
        <v>1.6</v>
      </c>
      <c r="H310" s="14">
        <v>0.4</v>
      </c>
      <c r="I310" s="11">
        <f t="shared" si="134"/>
        <v>4</v>
      </c>
      <c r="J310" s="79">
        <v>5.6</v>
      </c>
      <c r="K310" s="11">
        <f t="shared" si="135"/>
        <v>22.4</v>
      </c>
      <c r="L310" s="101">
        <f t="shared" si="136"/>
        <v>5.6</v>
      </c>
      <c r="M310" s="101">
        <v>1.1000000000000001</v>
      </c>
      <c r="N310" s="107">
        <f t="shared" si="137"/>
        <v>6.16</v>
      </c>
      <c r="O310" s="11"/>
      <c r="P310" s="11"/>
      <c r="Q310" s="11">
        <f t="shared" si="108"/>
        <v>0</v>
      </c>
      <c r="R310" s="11">
        <f t="shared" si="109"/>
        <v>0</v>
      </c>
      <c r="S310" s="42">
        <f t="shared" si="110"/>
        <v>0</v>
      </c>
      <c r="T310" s="60"/>
      <c r="U310" s="151"/>
      <c r="V310" s="151"/>
      <c r="W310" s="151"/>
      <c r="X310" s="151"/>
      <c r="Y310" s="151"/>
    </row>
    <row r="311" spans="1:25" s="152" customFormat="1" ht="15.75" customHeight="1" x14ac:dyDescent="0.25">
      <c r="A311" s="19" t="s">
        <v>572</v>
      </c>
      <c r="B311" s="19"/>
      <c r="C311" s="19" t="s">
        <v>91</v>
      </c>
      <c r="D311" s="219" t="s">
        <v>581</v>
      </c>
      <c r="E311" s="14" t="s">
        <v>748</v>
      </c>
      <c r="F311" s="58"/>
      <c r="G311" s="14">
        <v>1.8</v>
      </c>
      <c r="H311" s="14">
        <v>0.6</v>
      </c>
      <c r="I311" s="11">
        <f t="shared" si="134"/>
        <v>4.8</v>
      </c>
      <c r="J311" s="79">
        <v>6.1</v>
      </c>
      <c r="K311" s="11">
        <f t="shared" si="135"/>
        <v>29.28</v>
      </c>
      <c r="L311" s="101">
        <f t="shared" si="136"/>
        <v>6.1</v>
      </c>
      <c r="M311" s="101">
        <v>1.1000000000000001</v>
      </c>
      <c r="N311" s="107">
        <f t="shared" si="137"/>
        <v>6.71</v>
      </c>
      <c r="O311" s="11"/>
      <c r="P311" s="11"/>
      <c r="Q311" s="11">
        <f t="shared" si="108"/>
        <v>0</v>
      </c>
      <c r="R311" s="11">
        <f t="shared" si="109"/>
        <v>0</v>
      </c>
      <c r="S311" s="42">
        <f t="shared" si="110"/>
        <v>0</v>
      </c>
      <c r="T311" s="60"/>
      <c r="U311" s="151"/>
    </row>
    <row r="312" spans="1:25" s="152" customFormat="1" ht="15.75" customHeight="1" x14ac:dyDescent="0.25">
      <c r="A312" s="19" t="s">
        <v>573</v>
      </c>
      <c r="B312" s="19"/>
      <c r="C312" s="19" t="s">
        <v>91</v>
      </c>
      <c r="D312" s="219" t="s">
        <v>582</v>
      </c>
      <c r="E312" s="14" t="s">
        <v>748</v>
      </c>
      <c r="F312" s="58"/>
      <c r="G312" s="11">
        <v>2</v>
      </c>
      <c r="H312" s="11">
        <v>0.5</v>
      </c>
      <c r="I312" s="11">
        <f t="shared" si="134"/>
        <v>5</v>
      </c>
      <c r="J312" s="79">
        <v>2.44</v>
      </c>
      <c r="K312" s="11">
        <f t="shared" si="135"/>
        <v>12.2</v>
      </c>
      <c r="L312" s="101">
        <f t="shared" si="136"/>
        <v>2.44</v>
      </c>
      <c r="M312" s="101">
        <v>1.1000000000000001</v>
      </c>
      <c r="N312" s="107">
        <f t="shared" si="137"/>
        <v>2.6840000000000002</v>
      </c>
      <c r="O312" s="11"/>
      <c r="P312" s="11"/>
      <c r="Q312" s="11">
        <f t="shared" si="108"/>
        <v>0</v>
      </c>
      <c r="R312" s="11">
        <f t="shared" si="109"/>
        <v>0</v>
      </c>
      <c r="S312" s="42">
        <f t="shared" si="110"/>
        <v>0</v>
      </c>
      <c r="T312" s="60"/>
      <c r="U312" s="151"/>
      <c r="V312" s="151"/>
      <c r="W312" s="151"/>
      <c r="X312" s="151"/>
      <c r="Y312" s="151"/>
    </row>
    <row r="313" spans="1:25" s="152" customFormat="1" ht="15.75" customHeight="1" x14ac:dyDescent="0.25">
      <c r="A313" s="19" t="s">
        <v>574</v>
      </c>
      <c r="B313" s="19"/>
      <c r="C313" s="19" t="s">
        <v>91</v>
      </c>
      <c r="D313" s="219" t="s">
        <v>583</v>
      </c>
      <c r="E313" s="14" t="s">
        <v>748</v>
      </c>
      <c r="F313" s="58"/>
      <c r="G313" s="11">
        <v>2.2000000000000002</v>
      </c>
      <c r="H313" s="11">
        <v>0.55000000000000004</v>
      </c>
      <c r="I313" s="11">
        <f t="shared" si="134"/>
        <v>5.5</v>
      </c>
      <c r="J313" s="79">
        <v>0.15</v>
      </c>
      <c r="K313" s="11">
        <f t="shared" si="135"/>
        <v>0.83</v>
      </c>
      <c r="L313" s="101">
        <f t="shared" si="136"/>
        <v>0.15</v>
      </c>
      <c r="M313" s="101">
        <v>1.1000000000000001</v>
      </c>
      <c r="N313" s="107">
        <f t="shared" si="137"/>
        <v>0.16500000000000001</v>
      </c>
      <c r="O313" s="11"/>
      <c r="P313" s="11"/>
      <c r="Q313" s="11">
        <f t="shared" si="108"/>
        <v>0</v>
      </c>
      <c r="R313" s="11">
        <f t="shared" si="109"/>
        <v>0</v>
      </c>
      <c r="S313" s="42">
        <f t="shared" si="110"/>
        <v>0</v>
      </c>
      <c r="T313" s="60"/>
      <c r="U313" s="151"/>
      <c r="V313" s="151"/>
      <c r="W313" s="151"/>
      <c r="X313" s="151"/>
    </row>
    <row r="314" spans="1:25" s="152" customFormat="1" ht="15.75" customHeight="1" x14ac:dyDescent="0.25">
      <c r="A314" s="19" t="s">
        <v>621</v>
      </c>
      <c r="B314" s="19"/>
      <c r="C314" s="19" t="s">
        <v>91</v>
      </c>
      <c r="D314" s="219" t="s">
        <v>584</v>
      </c>
      <c r="E314" s="14" t="s">
        <v>748</v>
      </c>
      <c r="F314" s="59"/>
      <c r="G314" s="11">
        <v>2.2000000000000002</v>
      </c>
      <c r="H314" s="11">
        <v>0.55000000000000004</v>
      </c>
      <c r="I314" s="11">
        <f t="shared" si="134"/>
        <v>5.5</v>
      </c>
      <c r="J314" s="79">
        <v>81.650000000000006</v>
      </c>
      <c r="K314" s="11">
        <f t="shared" si="135"/>
        <v>449.08</v>
      </c>
      <c r="L314" s="101">
        <f t="shared" si="136"/>
        <v>81.650000000000006</v>
      </c>
      <c r="M314" s="101">
        <v>1.1000000000000001</v>
      </c>
      <c r="N314" s="107">
        <f t="shared" si="137"/>
        <v>89.814999999999998</v>
      </c>
      <c r="O314" s="25"/>
      <c r="P314" s="25"/>
      <c r="Q314" s="11">
        <f t="shared" si="108"/>
        <v>0</v>
      </c>
      <c r="R314" s="11">
        <f t="shared" si="109"/>
        <v>0</v>
      </c>
      <c r="S314" s="42">
        <f t="shared" si="110"/>
        <v>0</v>
      </c>
      <c r="T314" s="35"/>
    </row>
    <row r="315" spans="1:25" s="152" customFormat="1" ht="15.75" customHeight="1" x14ac:dyDescent="0.25">
      <c r="A315" s="19" t="s">
        <v>622</v>
      </c>
      <c r="B315" s="19"/>
      <c r="C315" s="19" t="s">
        <v>91</v>
      </c>
      <c r="D315" s="219" t="s">
        <v>585</v>
      </c>
      <c r="E315" s="14" t="s">
        <v>748</v>
      </c>
      <c r="F315" s="58"/>
      <c r="G315" s="14">
        <v>0.3</v>
      </c>
      <c r="H315" s="14">
        <v>0.2</v>
      </c>
      <c r="I315" s="11">
        <f t="shared" si="134"/>
        <v>1</v>
      </c>
      <c r="J315" s="79">
        <v>537.59</v>
      </c>
      <c r="K315" s="11">
        <f>I315*J315</f>
        <v>537.59</v>
      </c>
      <c r="L315" s="101">
        <f t="shared" si="136"/>
        <v>537.59</v>
      </c>
      <c r="M315" s="101">
        <v>1.1000000000000001</v>
      </c>
      <c r="N315" s="107">
        <f t="shared" si="137"/>
        <v>591.34900000000005</v>
      </c>
      <c r="O315" s="11"/>
      <c r="P315" s="11"/>
      <c r="Q315" s="11">
        <f t="shared" si="108"/>
        <v>0</v>
      </c>
      <c r="R315" s="11">
        <f t="shared" si="109"/>
        <v>0</v>
      </c>
      <c r="S315" s="42">
        <f t="shared" si="110"/>
        <v>0</v>
      </c>
      <c r="T315" s="60"/>
      <c r="U315" s="151"/>
      <c r="V315" s="151"/>
      <c r="W315" s="151"/>
      <c r="X315" s="151"/>
      <c r="Y315" s="151"/>
    </row>
    <row r="316" spans="1:25" s="152" customFormat="1" ht="15.75" customHeight="1" x14ac:dyDescent="0.25">
      <c r="A316" s="19" t="s">
        <v>623</v>
      </c>
      <c r="B316" s="19"/>
      <c r="C316" s="19" t="s">
        <v>91</v>
      </c>
      <c r="D316" s="219" t="s">
        <v>586</v>
      </c>
      <c r="E316" s="14" t="s">
        <v>748</v>
      </c>
      <c r="F316" s="58"/>
      <c r="G316" s="14">
        <v>0.35</v>
      </c>
      <c r="H316" s="14">
        <v>0.3</v>
      </c>
      <c r="I316" s="11">
        <f t="shared" si="134"/>
        <v>1.3</v>
      </c>
      <c r="J316" s="79">
        <v>4.83</v>
      </c>
      <c r="K316" s="11">
        <f t="shared" si="135"/>
        <v>6.28</v>
      </c>
      <c r="L316" s="101">
        <f t="shared" si="136"/>
        <v>4.83</v>
      </c>
      <c r="M316" s="101">
        <v>1.1000000000000001</v>
      </c>
      <c r="N316" s="107">
        <f t="shared" si="137"/>
        <v>5.3129999999999997</v>
      </c>
      <c r="O316" s="11"/>
      <c r="P316" s="11"/>
      <c r="Q316" s="11">
        <f t="shared" si="108"/>
        <v>0</v>
      </c>
      <c r="R316" s="11">
        <f t="shared" si="109"/>
        <v>0</v>
      </c>
      <c r="S316" s="42">
        <f t="shared" si="110"/>
        <v>0</v>
      </c>
      <c r="T316" s="25"/>
      <c r="U316" s="151"/>
      <c r="V316" s="151"/>
      <c r="W316" s="151"/>
      <c r="X316" s="151"/>
      <c r="Y316" s="151"/>
    </row>
    <row r="317" spans="1:25" s="152" customFormat="1" ht="21" customHeight="1" x14ac:dyDescent="0.25">
      <c r="A317" s="19" t="s">
        <v>624</v>
      </c>
      <c r="B317" s="19"/>
      <c r="C317" s="19" t="s">
        <v>91</v>
      </c>
      <c r="D317" s="219" t="s">
        <v>587</v>
      </c>
      <c r="E317" s="14" t="s">
        <v>748</v>
      </c>
      <c r="F317" s="59"/>
      <c r="G317" s="28">
        <v>0.5</v>
      </c>
      <c r="H317" s="28">
        <v>0.2</v>
      </c>
      <c r="I317" s="11">
        <f t="shared" si="134"/>
        <v>1.4</v>
      </c>
      <c r="J317" s="79">
        <v>2.39</v>
      </c>
      <c r="K317" s="11">
        <f>I317*J317</f>
        <v>3.35</v>
      </c>
      <c r="L317" s="101">
        <f t="shared" si="136"/>
        <v>2.39</v>
      </c>
      <c r="M317" s="101">
        <v>1.1000000000000001</v>
      </c>
      <c r="N317" s="107">
        <f t="shared" si="137"/>
        <v>2.629</v>
      </c>
      <c r="O317" s="25"/>
      <c r="P317" s="25"/>
      <c r="Q317" s="11">
        <f t="shared" si="108"/>
        <v>0</v>
      </c>
      <c r="R317" s="11">
        <f t="shared" si="109"/>
        <v>0</v>
      </c>
      <c r="S317" s="42">
        <f t="shared" si="110"/>
        <v>0</v>
      </c>
      <c r="T317" s="25"/>
      <c r="U317" s="151"/>
      <c r="V317" s="151"/>
      <c r="W317" s="151"/>
      <c r="X317" s="151"/>
      <c r="Y317" s="151"/>
    </row>
    <row r="318" spans="1:25" s="152" customFormat="1" ht="15.75" customHeight="1" x14ac:dyDescent="0.25">
      <c r="A318" s="19" t="s">
        <v>625</v>
      </c>
      <c r="B318" s="19"/>
      <c r="C318" s="19" t="s">
        <v>91</v>
      </c>
      <c r="D318" s="219" t="s">
        <v>588</v>
      </c>
      <c r="E318" s="14" t="s">
        <v>748</v>
      </c>
      <c r="F318" s="58"/>
      <c r="G318" s="14">
        <v>1.25</v>
      </c>
      <c r="H318" s="14">
        <v>0.75</v>
      </c>
      <c r="I318" s="11">
        <f t="shared" si="134"/>
        <v>4</v>
      </c>
      <c r="J318" s="79">
        <v>0.28999999999999998</v>
      </c>
      <c r="K318" s="11">
        <f t="shared" si="135"/>
        <v>1.1599999999999999</v>
      </c>
      <c r="L318" s="101">
        <f t="shared" si="136"/>
        <v>0.28999999999999998</v>
      </c>
      <c r="M318" s="101">
        <v>1.1000000000000001</v>
      </c>
      <c r="N318" s="107">
        <f t="shared" si="137"/>
        <v>0.31900000000000001</v>
      </c>
      <c r="O318" s="11"/>
      <c r="P318" s="11"/>
      <c r="Q318" s="11">
        <f t="shared" si="108"/>
        <v>0</v>
      </c>
      <c r="R318" s="11">
        <f t="shared" si="109"/>
        <v>0</v>
      </c>
      <c r="S318" s="42">
        <f t="shared" si="110"/>
        <v>0</v>
      </c>
      <c r="T318" s="60"/>
      <c r="U318" s="151"/>
    </row>
    <row r="319" spans="1:25" s="152" customFormat="1" ht="15.75" customHeight="1" x14ac:dyDescent="0.25">
      <c r="A319" s="19" t="s">
        <v>626</v>
      </c>
      <c r="B319" s="19"/>
      <c r="C319" s="19" t="s">
        <v>91</v>
      </c>
      <c r="D319" s="219" t="s">
        <v>589</v>
      </c>
      <c r="E319" s="14" t="s">
        <v>748</v>
      </c>
      <c r="F319" s="58"/>
      <c r="G319" s="14">
        <v>1.4</v>
      </c>
      <c r="H319" s="14">
        <v>0.75</v>
      </c>
      <c r="I319" s="11">
        <f t="shared" si="134"/>
        <v>4.3</v>
      </c>
      <c r="J319" s="79">
        <v>4.3899999999999997</v>
      </c>
      <c r="K319" s="11">
        <f>I319*J319</f>
        <v>18.88</v>
      </c>
      <c r="L319" s="101">
        <f t="shared" si="136"/>
        <v>4.3899999999999997</v>
      </c>
      <c r="M319" s="101">
        <v>1.1000000000000001</v>
      </c>
      <c r="N319" s="107">
        <f t="shared" si="137"/>
        <v>4.8289999999999997</v>
      </c>
      <c r="O319" s="11"/>
      <c r="P319" s="11"/>
      <c r="Q319" s="11">
        <f t="shared" si="108"/>
        <v>0</v>
      </c>
      <c r="R319" s="11">
        <f t="shared" si="109"/>
        <v>0</v>
      </c>
      <c r="S319" s="42">
        <f t="shared" si="110"/>
        <v>0</v>
      </c>
      <c r="T319" s="60"/>
      <c r="U319" s="151"/>
      <c r="V319" s="151"/>
      <c r="W319" s="151"/>
      <c r="X319" s="151"/>
      <c r="Y319" s="151"/>
    </row>
    <row r="320" spans="1:25" s="152" customFormat="1" ht="15.75" customHeight="1" x14ac:dyDescent="0.25">
      <c r="A320" s="19" t="s">
        <v>627</v>
      </c>
      <c r="B320" s="19"/>
      <c r="C320" s="19" t="s">
        <v>91</v>
      </c>
      <c r="D320" s="219" t="s">
        <v>417</v>
      </c>
      <c r="E320" s="14" t="s">
        <v>748</v>
      </c>
      <c r="F320" s="58"/>
      <c r="G320" s="14"/>
      <c r="H320" s="14"/>
      <c r="I320" s="11"/>
      <c r="J320" s="79">
        <v>442.04</v>
      </c>
      <c r="K320" s="11">
        <f>J320*0.1*3.14</f>
        <v>138.80000000000001</v>
      </c>
      <c r="L320" s="101">
        <f t="shared" si="136"/>
        <v>442.04</v>
      </c>
      <c r="M320" s="101">
        <v>1.1000000000000001</v>
      </c>
      <c r="N320" s="107">
        <f t="shared" si="137"/>
        <v>486.24400000000003</v>
      </c>
      <c r="O320" s="11"/>
      <c r="P320" s="11"/>
      <c r="Q320" s="11">
        <f t="shared" si="108"/>
        <v>0</v>
      </c>
      <c r="R320" s="11">
        <f t="shared" si="109"/>
        <v>0</v>
      </c>
      <c r="S320" s="42">
        <f t="shared" si="110"/>
        <v>0</v>
      </c>
      <c r="T320" s="60"/>
      <c r="U320" s="151"/>
    </row>
    <row r="321" spans="1:25" s="152" customFormat="1" ht="15.75" customHeight="1" x14ac:dyDescent="0.25">
      <c r="A321" s="19" t="s">
        <v>628</v>
      </c>
      <c r="B321" s="19"/>
      <c r="C321" s="19" t="s">
        <v>91</v>
      </c>
      <c r="D321" s="219" t="s">
        <v>451</v>
      </c>
      <c r="E321" s="14" t="s">
        <v>748</v>
      </c>
      <c r="F321" s="58"/>
      <c r="G321" s="14"/>
      <c r="H321" s="14"/>
      <c r="I321" s="11"/>
      <c r="J321" s="79">
        <v>364.57</v>
      </c>
      <c r="K321" s="11">
        <f>0.125*J321*3.14</f>
        <v>143.09</v>
      </c>
      <c r="L321" s="101">
        <f t="shared" si="136"/>
        <v>364.57</v>
      </c>
      <c r="M321" s="101">
        <v>1.1000000000000001</v>
      </c>
      <c r="N321" s="107">
        <f t="shared" si="137"/>
        <v>401.02699999999999</v>
      </c>
      <c r="O321" s="11"/>
      <c r="P321" s="11"/>
      <c r="Q321" s="11">
        <f t="shared" si="108"/>
        <v>0</v>
      </c>
      <c r="R321" s="11">
        <f t="shared" si="109"/>
        <v>0</v>
      </c>
      <c r="S321" s="42">
        <f t="shared" si="110"/>
        <v>0</v>
      </c>
      <c r="T321" s="60"/>
      <c r="U321" s="151"/>
    </row>
    <row r="322" spans="1:25" s="152" customFormat="1" ht="15.75" customHeight="1" x14ac:dyDescent="0.25">
      <c r="A322" s="19" t="s">
        <v>629</v>
      </c>
      <c r="B322" s="19"/>
      <c r="C322" s="19" t="s">
        <v>91</v>
      </c>
      <c r="D322" s="219" t="s">
        <v>590</v>
      </c>
      <c r="E322" s="14" t="s">
        <v>748</v>
      </c>
      <c r="F322" s="58"/>
      <c r="G322" s="11"/>
      <c r="H322" s="11"/>
      <c r="I322" s="11"/>
      <c r="J322" s="79">
        <v>0.52</v>
      </c>
      <c r="K322" s="11">
        <f>J322*0.71*3.14</f>
        <v>1.1599999999999999</v>
      </c>
      <c r="L322" s="101">
        <f t="shared" si="136"/>
        <v>0.52</v>
      </c>
      <c r="M322" s="101">
        <v>1.1000000000000001</v>
      </c>
      <c r="N322" s="107">
        <f t="shared" si="137"/>
        <v>0.57199999999999995</v>
      </c>
      <c r="O322" s="11"/>
      <c r="P322" s="11"/>
      <c r="Q322" s="11">
        <f t="shared" si="108"/>
        <v>0</v>
      </c>
      <c r="R322" s="11">
        <f t="shared" si="109"/>
        <v>0</v>
      </c>
      <c r="S322" s="42">
        <f t="shared" si="110"/>
        <v>0</v>
      </c>
      <c r="T322" s="60"/>
    </row>
    <row r="323" spans="1:25" s="152" customFormat="1" ht="15.75" customHeight="1" x14ac:dyDescent="0.25">
      <c r="A323" s="19" t="s">
        <v>630</v>
      </c>
      <c r="B323" s="19"/>
      <c r="C323" s="19" t="s">
        <v>91</v>
      </c>
      <c r="D323" s="219" t="s">
        <v>591</v>
      </c>
      <c r="E323" s="80" t="s">
        <v>17</v>
      </c>
      <c r="F323" s="160">
        <v>43</v>
      </c>
      <c r="G323" s="11"/>
      <c r="H323" s="11"/>
      <c r="I323" s="11"/>
      <c r="J323" s="158"/>
      <c r="K323" s="11">
        <v>4.7300000000000004</v>
      </c>
      <c r="L323" s="101">
        <f>F323</f>
        <v>43</v>
      </c>
      <c r="M323" s="101">
        <v>1</v>
      </c>
      <c r="N323" s="107">
        <f>ROUND(M323*L323,2)</f>
        <v>43</v>
      </c>
      <c r="O323" s="11"/>
      <c r="P323" s="11"/>
      <c r="Q323" s="11">
        <f t="shared" si="108"/>
        <v>0</v>
      </c>
      <c r="R323" s="11">
        <f t="shared" si="109"/>
        <v>0</v>
      </c>
      <c r="S323" s="42">
        <f t="shared" si="110"/>
        <v>0</v>
      </c>
      <c r="T323" s="60"/>
    </row>
    <row r="324" spans="1:25" s="152" customFormat="1" ht="15.75" customHeight="1" x14ac:dyDescent="0.25">
      <c r="A324" s="19" t="s">
        <v>631</v>
      </c>
      <c r="B324" s="19"/>
      <c r="C324" s="19" t="s">
        <v>91</v>
      </c>
      <c r="D324" s="219" t="s">
        <v>420</v>
      </c>
      <c r="E324" s="80" t="s">
        <v>17</v>
      </c>
      <c r="F324" s="160">
        <v>5</v>
      </c>
      <c r="G324" s="11"/>
      <c r="H324" s="11"/>
      <c r="I324" s="11"/>
      <c r="J324" s="158"/>
      <c r="K324" s="11">
        <v>0.55000000000000004</v>
      </c>
      <c r="L324" s="101">
        <f t="shared" ref="L324:L355" si="138">F324</f>
        <v>5</v>
      </c>
      <c r="M324" s="101">
        <v>1</v>
      </c>
      <c r="N324" s="107">
        <f t="shared" ref="N324:N355" si="139">ROUND(M324*L324,2)</f>
        <v>5</v>
      </c>
      <c r="O324" s="11"/>
      <c r="P324" s="11"/>
      <c r="Q324" s="11">
        <f t="shared" si="108"/>
        <v>0</v>
      </c>
      <c r="R324" s="11">
        <f t="shared" si="109"/>
        <v>0</v>
      </c>
      <c r="S324" s="42">
        <f t="shared" si="110"/>
        <v>0</v>
      </c>
      <c r="T324" s="60"/>
    </row>
    <row r="325" spans="1:25" s="152" customFormat="1" ht="15.75" customHeight="1" x14ac:dyDescent="0.25">
      <c r="A325" s="19" t="s">
        <v>632</v>
      </c>
      <c r="B325" s="19"/>
      <c r="C325" s="19" t="s">
        <v>91</v>
      </c>
      <c r="D325" s="219" t="s">
        <v>452</v>
      </c>
      <c r="E325" s="80" t="s">
        <v>17</v>
      </c>
      <c r="F325" s="160">
        <v>144</v>
      </c>
      <c r="G325" s="11"/>
      <c r="H325" s="11"/>
      <c r="I325" s="11"/>
      <c r="J325" s="158"/>
      <c r="K325" s="11">
        <v>19.79</v>
      </c>
      <c r="L325" s="101">
        <f t="shared" si="138"/>
        <v>144</v>
      </c>
      <c r="M325" s="101">
        <v>1</v>
      </c>
      <c r="N325" s="107">
        <f t="shared" si="139"/>
        <v>144</v>
      </c>
      <c r="O325" s="11"/>
      <c r="P325" s="11"/>
      <c r="Q325" s="11">
        <f t="shared" si="108"/>
        <v>0</v>
      </c>
      <c r="R325" s="11">
        <f t="shared" si="109"/>
        <v>0</v>
      </c>
      <c r="S325" s="42">
        <f t="shared" si="110"/>
        <v>0</v>
      </c>
      <c r="T325" s="60"/>
    </row>
    <row r="326" spans="1:25" s="152" customFormat="1" ht="15.75" customHeight="1" x14ac:dyDescent="0.25">
      <c r="A326" s="19" t="s">
        <v>633</v>
      </c>
      <c r="B326" s="19"/>
      <c r="C326" s="19" t="s">
        <v>91</v>
      </c>
      <c r="D326" s="219" t="s">
        <v>592</v>
      </c>
      <c r="E326" s="80" t="s">
        <v>17</v>
      </c>
      <c r="F326" s="160">
        <v>165</v>
      </c>
      <c r="G326" s="11"/>
      <c r="H326" s="11"/>
      <c r="I326" s="11"/>
      <c r="J326" s="158"/>
      <c r="K326" s="11">
        <v>22.68</v>
      </c>
      <c r="L326" s="101">
        <f t="shared" si="138"/>
        <v>165</v>
      </c>
      <c r="M326" s="101">
        <v>1</v>
      </c>
      <c r="N326" s="107">
        <f t="shared" si="139"/>
        <v>165</v>
      </c>
      <c r="O326" s="11"/>
      <c r="P326" s="11"/>
      <c r="Q326" s="11">
        <f t="shared" si="108"/>
        <v>0</v>
      </c>
      <c r="R326" s="11">
        <f t="shared" si="109"/>
        <v>0</v>
      </c>
      <c r="S326" s="42">
        <f t="shared" si="110"/>
        <v>0</v>
      </c>
      <c r="T326" s="60"/>
    </row>
    <row r="327" spans="1:25" s="1" customFormat="1" ht="15.75" customHeight="1" x14ac:dyDescent="0.25">
      <c r="A327" s="19" t="s">
        <v>634</v>
      </c>
      <c r="B327" s="19"/>
      <c r="C327" s="19" t="s">
        <v>91</v>
      </c>
      <c r="D327" s="219" t="s">
        <v>454</v>
      </c>
      <c r="E327" s="118" t="s">
        <v>17</v>
      </c>
      <c r="F327" s="139">
        <v>1</v>
      </c>
      <c r="G327" s="25"/>
      <c r="H327" s="25"/>
      <c r="I327" s="25"/>
      <c r="J327" s="176"/>
      <c r="K327" s="189">
        <v>0.14000000000000001</v>
      </c>
      <c r="L327" s="101">
        <f t="shared" si="138"/>
        <v>1</v>
      </c>
      <c r="M327" s="101">
        <v>1</v>
      </c>
      <c r="N327" s="133">
        <f t="shared" si="139"/>
        <v>1</v>
      </c>
      <c r="O327" s="25"/>
      <c r="P327" s="25"/>
      <c r="Q327" s="11">
        <f t="shared" si="108"/>
        <v>0</v>
      </c>
      <c r="R327" s="11">
        <f t="shared" si="109"/>
        <v>0</v>
      </c>
      <c r="S327" s="42">
        <f t="shared" si="110"/>
        <v>0</v>
      </c>
      <c r="T327" s="35"/>
    </row>
    <row r="328" spans="1:25" s="1" customFormat="1" ht="15.75" customHeight="1" x14ac:dyDescent="0.25">
      <c r="A328" s="19" t="s">
        <v>635</v>
      </c>
      <c r="B328" s="19"/>
      <c r="C328" s="19" t="s">
        <v>91</v>
      </c>
      <c r="D328" s="219" t="s">
        <v>593</v>
      </c>
      <c r="E328" s="118" t="s">
        <v>17</v>
      </c>
      <c r="F328" s="139">
        <v>1</v>
      </c>
      <c r="G328" s="14"/>
      <c r="H328" s="14"/>
      <c r="I328" s="14"/>
      <c r="J328" s="176"/>
      <c r="K328" s="188">
        <v>0.3</v>
      </c>
      <c r="L328" s="101">
        <f t="shared" si="138"/>
        <v>1</v>
      </c>
      <c r="M328" s="101">
        <v>1</v>
      </c>
      <c r="N328" s="133">
        <f t="shared" si="139"/>
        <v>1</v>
      </c>
      <c r="O328" s="11"/>
      <c r="P328" s="11"/>
      <c r="Q328" s="11">
        <f t="shared" si="108"/>
        <v>0</v>
      </c>
      <c r="R328" s="11">
        <f t="shared" si="109"/>
        <v>0</v>
      </c>
      <c r="S328" s="42">
        <f t="shared" si="110"/>
        <v>0</v>
      </c>
      <c r="T328" s="60"/>
    </row>
    <row r="329" spans="1:25" s="1" customFormat="1" ht="15.75" customHeight="1" x14ac:dyDescent="0.25">
      <c r="A329" s="19" t="s">
        <v>636</v>
      </c>
      <c r="B329" s="19"/>
      <c r="C329" s="19" t="s">
        <v>91</v>
      </c>
      <c r="D329" s="219" t="s">
        <v>594</v>
      </c>
      <c r="E329" s="118" t="s">
        <v>17</v>
      </c>
      <c r="F329" s="139">
        <v>1</v>
      </c>
      <c r="G329" s="14"/>
      <c r="H329" s="14"/>
      <c r="I329" s="14"/>
      <c r="J329" s="176"/>
      <c r="K329" s="188">
        <v>1.17</v>
      </c>
      <c r="L329" s="101">
        <f t="shared" si="138"/>
        <v>1</v>
      </c>
      <c r="M329" s="101">
        <v>1</v>
      </c>
      <c r="N329" s="133">
        <f t="shared" si="139"/>
        <v>1</v>
      </c>
      <c r="O329" s="11"/>
      <c r="P329" s="11"/>
      <c r="Q329" s="11">
        <f t="shared" si="108"/>
        <v>0</v>
      </c>
      <c r="R329" s="11">
        <f t="shared" si="109"/>
        <v>0</v>
      </c>
      <c r="S329" s="42">
        <f t="shared" si="110"/>
        <v>0</v>
      </c>
      <c r="T329" s="60"/>
    </row>
    <row r="330" spans="1:25" s="1" customFormat="1" ht="15.75" customHeight="1" x14ac:dyDescent="0.25">
      <c r="A330" s="19" t="s">
        <v>637</v>
      </c>
      <c r="B330" s="19"/>
      <c r="C330" s="19" t="s">
        <v>91</v>
      </c>
      <c r="D330" s="219" t="s">
        <v>595</v>
      </c>
      <c r="E330" s="118" t="s">
        <v>17</v>
      </c>
      <c r="F330" s="139">
        <v>1</v>
      </c>
      <c r="G330" s="28"/>
      <c r="H330" s="28"/>
      <c r="I330" s="28"/>
      <c r="J330" s="176"/>
      <c r="K330" s="188">
        <v>1.17</v>
      </c>
      <c r="L330" s="101">
        <f t="shared" si="138"/>
        <v>1</v>
      </c>
      <c r="M330" s="101">
        <v>1</v>
      </c>
      <c r="N330" s="133">
        <f t="shared" si="139"/>
        <v>1</v>
      </c>
      <c r="O330" s="25"/>
      <c r="P330" s="25"/>
      <c r="Q330" s="11">
        <f t="shared" si="108"/>
        <v>0</v>
      </c>
      <c r="R330" s="11">
        <f t="shared" si="109"/>
        <v>0</v>
      </c>
      <c r="S330" s="42">
        <f t="shared" si="110"/>
        <v>0</v>
      </c>
      <c r="T330" s="12"/>
    </row>
    <row r="331" spans="1:25" s="1" customFormat="1" ht="15.75" customHeight="1" x14ac:dyDescent="0.25">
      <c r="A331" s="19" t="s">
        <v>638</v>
      </c>
      <c r="B331" s="19"/>
      <c r="C331" s="19" t="s">
        <v>91</v>
      </c>
      <c r="D331" s="219" t="s">
        <v>596</v>
      </c>
      <c r="E331" s="118" t="s">
        <v>17</v>
      </c>
      <c r="F331" s="139">
        <v>1</v>
      </c>
      <c r="G331" s="14"/>
      <c r="H331" s="14"/>
      <c r="I331" s="14"/>
      <c r="J331" s="176"/>
      <c r="K331" s="188">
        <v>1.17</v>
      </c>
      <c r="L331" s="101">
        <f t="shared" si="138"/>
        <v>1</v>
      </c>
      <c r="M331" s="101">
        <v>1</v>
      </c>
      <c r="N331" s="133">
        <f t="shared" si="139"/>
        <v>1</v>
      </c>
      <c r="O331" s="11"/>
      <c r="P331" s="11"/>
      <c r="Q331" s="11">
        <f t="shared" si="108"/>
        <v>0</v>
      </c>
      <c r="R331" s="11">
        <f t="shared" si="109"/>
        <v>0</v>
      </c>
      <c r="S331" s="42">
        <f t="shared" si="110"/>
        <v>0</v>
      </c>
      <c r="T331" s="64"/>
    </row>
    <row r="332" spans="1:25" s="1" customFormat="1" ht="15.75" customHeight="1" x14ac:dyDescent="0.25">
      <c r="A332" s="19" t="s">
        <v>639</v>
      </c>
      <c r="B332" s="19"/>
      <c r="C332" s="19" t="s">
        <v>91</v>
      </c>
      <c r="D332" s="219" t="s">
        <v>597</v>
      </c>
      <c r="E332" s="118" t="s">
        <v>17</v>
      </c>
      <c r="F332" s="139">
        <v>1</v>
      </c>
      <c r="G332" s="14"/>
      <c r="H332" s="14"/>
      <c r="I332" s="14"/>
      <c r="J332" s="176"/>
      <c r="K332" s="188">
        <v>1.17</v>
      </c>
      <c r="L332" s="101">
        <f t="shared" si="138"/>
        <v>1</v>
      </c>
      <c r="M332" s="101">
        <v>1</v>
      </c>
      <c r="N332" s="133">
        <f t="shared" si="139"/>
        <v>1</v>
      </c>
      <c r="O332" s="11"/>
      <c r="P332" s="11"/>
      <c r="Q332" s="11">
        <f t="shared" si="108"/>
        <v>0</v>
      </c>
      <c r="R332" s="11">
        <f t="shared" si="109"/>
        <v>0</v>
      </c>
      <c r="S332" s="42">
        <f t="shared" si="110"/>
        <v>0</v>
      </c>
      <c r="T332" s="64"/>
    </row>
    <row r="333" spans="1:25" s="1" customFormat="1" ht="15.75" customHeight="1" x14ac:dyDescent="0.25">
      <c r="A333" s="19" t="s">
        <v>640</v>
      </c>
      <c r="B333" s="19"/>
      <c r="C333" s="19" t="s">
        <v>91</v>
      </c>
      <c r="D333" s="219" t="s">
        <v>598</v>
      </c>
      <c r="E333" s="118" t="s">
        <v>17</v>
      </c>
      <c r="F333" s="139">
        <v>1</v>
      </c>
      <c r="G333" s="14"/>
      <c r="H333" s="14"/>
      <c r="I333" s="14"/>
      <c r="J333" s="176"/>
      <c r="K333" s="188">
        <v>1.17</v>
      </c>
      <c r="L333" s="101">
        <f t="shared" si="138"/>
        <v>1</v>
      </c>
      <c r="M333" s="101">
        <v>1</v>
      </c>
      <c r="N333" s="133">
        <f t="shared" si="139"/>
        <v>1</v>
      </c>
      <c r="O333" s="11"/>
      <c r="P333" s="11"/>
      <c r="Q333" s="11">
        <f t="shared" si="108"/>
        <v>0</v>
      </c>
      <c r="R333" s="11">
        <f t="shared" si="109"/>
        <v>0</v>
      </c>
      <c r="S333" s="42">
        <f t="shared" si="110"/>
        <v>0</v>
      </c>
      <c r="T333" s="27"/>
      <c r="U333" s="4"/>
      <c r="V333" s="4"/>
      <c r="W333" s="4"/>
      <c r="X333" s="4"/>
    </row>
    <row r="334" spans="1:25" s="1" customFormat="1" ht="20.25" customHeight="1" x14ac:dyDescent="0.25">
      <c r="A334" s="19" t="s">
        <v>641</v>
      </c>
      <c r="B334" s="19"/>
      <c r="C334" s="19" t="s">
        <v>91</v>
      </c>
      <c r="D334" s="219" t="s">
        <v>599</v>
      </c>
      <c r="E334" s="118" t="s">
        <v>17</v>
      </c>
      <c r="F334" s="139">
        <v>1</v>
      </c>
      <c r="G334" s="28"/>
      <c r="H334" s="28"/>
      <c r="I334" s="28"/>
      <c r="J334" s="176"/>
      <c r="K334" s="188">
        <v>1.17</v>
      </c>
      <c r="L334" s="101">
        <f t="shared" si="138"/>
        <v>1</v>
      </c>
      <c r="M334" s="101">
        <v>1</v>
      </c>
      <c r="N334" s="133">
        <f t="shared" si="139"/>
        <v>1</v>
      </c>
      <c r="O334" s="25"/>
      <c r="P334" s="25"/>
      <c r="Q334" s="11">
        <f t="shared" ref="Q334:Q395" si="140">ROUND(N334*O334,2)</f>
        <v>0</v>
      </c>
      <c r="R334" s="11">
        <f t="shared" ref="R334:R395" si="141">ROUND(N334*P334,2)</f>
        <v>0</v>
      </c>
      <c r="S334" s="42">
        <f t="shared" ref="S334:S395" si="142">ROUND(Q334+R334,2)</f>
        <v>0</v>
      </c>
      <c r="T334" s="25"/>
      <c r="U334" s="4"/>
      <c r="V334" s="4"/>
      <c r="W334" s="4"/>
      <c r="X334" s="4"/>
      <c r="Y334" s="4"/>
    </row>
    <row r="335" spans="1:25" s="1" customFormat="1" ht="15.75" customHeight="1" x14ac:dyDescent="0.25">
      <c r="A335" s="19" t="s">
        <v>642</v>
      </c>
      <c r="B335" s="19"/>
      <c r="C335" s="19" t="s">
        <v>91</v>
      </c>
      <c r="D335" s="219" t="s">
        <v>600</v>
      </c>
      <c r="E335" s="118" t="s">
        <v>17</v>
      </c>
      <c r="F335" s="139">
        <v>1</v>
      </c>
      <c r="G335" s="14"/>
      <c r="H335" s="14"/>
      <c r="I335" s="14"/>
      <c r="J335" s="176"/>
      <c r="K335" s="188">
        <v>1.17</v>
      </c>
      <c r="L335" s="101">
        <f t="shared" si="138"/>
        <v>1</v>
      </c>
      <c r="M335" s="101">
        <v>1</v>
      </c>
      <c r="N335" s="133">
        <f t="shared" si="139"/>
        <v>1</v>
      </c>
      <c r="O335" s="11"/>
      <c r="P335" s="11"/>
      <c r="Q335" s="11">
        <f t="shared" si="140"/>
        <v>0</v>
      </c>
      <c r="R335" s="11">
        <f t="shared" si="141"/>
        <v>0</v>
      </c>
      <c r="S335" s="42">
        <f t="shared" si="142"/>
        <v>0</v>
      </c>
      <c r="T335" s="60"/>
      <c r="U335" s="4"/>
      <c r="V335" s="4"/>
      <c r="W335" s="4"/>
      <c r="X335" s="4"/>
      <c r="Y335" s="4"/>
    </row>
    <row r="336" spans="1:25" s="1" customFormat="1" ht="15.75" customHeight="1" x14ac:dyDescent="0.25">
      <c r="A336" s="19" t="s">
        <v>643</v>
      </c>
      <c r="B336" s="19"/>
      <c r="C336" s="19" t="s">
        <v>91</v>
      </c>
      <c r="D336" s="219" t="s">
        <v>601</v>
      </c>
      <c r="E336" s="118" t="s">
        <v>17</v>
      </c>
      <c r="F336" s="139">
        <v>1</v>
      </c>
      <c r="G336" s="14"/>
      <c r="H336" s="14"/>
      <c r="I336" s="14"/>
      <c r="J336" s="176"/>
      <c r="K336" s="188">
        <v>1.17</v>
      </c>
      <c r="L336" s="101">
        <f t="shared" si="138"/>
        <v>1</v>
      </c>
      <c r="M336" s="101">
        <v>1</v>
      </c>
      <c r="N336" s="133">
        <f t="shared" si="139"/>
        <v>1</v>
      </c>
      <c r="O336" s="11"/>
      <c r="P336" s="11"/>
      <c r="Q336" s="11">
        <f t="shared" si="140"/>
        <v>0</v>
      </c>
      <c r="R336" s="11">
        <f t="shared" si="141"/>
        <v>0</v>
      </c>
      <c r="S336" s="42">
        <f t="shared" si="142"/>
        <v>0</v>
      </c>
      <c r="T336" s="60"/>
      <c r="U336" s="4"/>
      <c r="V336" s="4"/>
      <c r="W336" s="4"/>
      <c r="X336" s="4"/>
      <c r="Y336" s="4"/>
    </row>
    <row r="337" spans="1:25" s="1" customFormat="1" ht="15.75" customHeight="1" x14ac:dyDescent="0.25">
      <c r="A337" s="19" t="s">
        <v>644</v>
      </c>
      <c r="B337" s="19"/>
      <c r="C337" s="19" t="s">
        <v>91</v>
      </c>
      <c r="D337" s="219" t="s">
        <v>602</v>
      </c>
      <c r="E337" s="118" t="s">
        <v>17</v>
      </c>
      <c r="F337" s="139">
        <v>1</v>
      </c>
      <c r="G337" s="14"/>
      <c r="H337" s="14"/>
      <c r="I337" s="14"/>
      <c r="J337" s="176"/>
      <c r="K337" s="188">
        <v>1.17</v>
      </c>
      <c r="L337" s="101">
        <f t="shared" si="138"/>
        <v>1</v>
      </c>
      <c r="M337" s="101">
        <v>1</v>
      </c>
      <c r="N337" s="133">
        <f t="shared" si="139"/>
        <v>1</v>
      </c>
      <c r="O337" s="11"/>
      <c r="P337" s="11"/>
      <c r="Q337" s="11">
        <f t="shared" si="140"/>
        <v>0</v>
      </c>
      <c r="R337" s="11">
        <f t="shared" si="141"/>
        <v>0</v>
      </c>
      <c r="S337" s="42">
        <f t="shared" si="142"/>
        <v>0</v>
      </c>
      <c r="T337" s="60"/>
      <c r="U337" s="4"/>
    </row>
    <row r="338" spans="1:25" s="1" customFormat="1" ht="15.75" customHeight="1" x14ac:dyDescent="0.25">
      <c r="A338" s="19" t="s">
        <v>645</v>
      </c>
      <c r="B338" s="19"/>
      <c r="C338" s="19" t="s">
        <v>91</v>
      </c>
      <c r="D338" s="219" t="s">
        <v>603</v>
      </c>
      <c r="E338" s="118" t="s">
        <v>17</v>
      </c>
      <c r="F338" s="139">
        <v>1</v>
      </c>
      <c r="G338" s="14"/>
      <c r="H338" s="14"/>
      <c r="I338" s="14"/>
      <c r="J338" s="176"/>
      <c r="K338" s="188">
        <v>1.17</v>
      </c>
      <c r="L338" s="101">
        <f t="shared" si="138"/>
        <v>1</v>
      </c>
      <c r="M338" s="101">
        <v>1</v>
      </c>
      <c r="N338" s="133">
        <f t="shared" si="139"/>
        <v>1</v>
      </c>
      <c r="O338" s="11"/>
      <c r="P338" s="11"/>
      <c r="Q338" s="11">
        <f t="shared" si="140"/>
        <v>0</v>
      </c>
      <c r="R338" s="11">
        <f t="shared" si="141"/>
        <v>0</v>
      </c>
      <c r="S338" s="42">
        <f t="shared" si="142"/>
        <v>0</v>
      </c>
      <c r="T338" s="60"/>
      <c r="U338" s="4"/>
      <c r="V338" s="4"/>
      <c r="W338" s="4"/>
      <c r="X338" s="4"/>
      <c r="Y338" s="4"/>
    </row>
    <row r="339" spans="1:25" s="1" customFormat="1" ht="15.75" customHeight="1" x14ac:dyDescent="0.25">
      <c r="A339" s="19" t="s">
        <v>646</v>
      </c>
      <c r="B339" s="19"/>
      <c r="C339" s="19" t="s">
        <v>91</v>
      </c>
      <c r="D339" s="219" t="s">
        <v>604</v>
      </c>
      <c r="E339" s="118" t="s">
        <v>17</v>
      </c>
      <c r="F339" s="139">
        <v>1</v>
      </c>
      <c r="G339" s="11"/>
      <c r="H339" s="11"/>
      <c r="I339" s="11"/>
      <c r="J339" s="176"/>
      <c r="K339" s="188">
        <v>1.17</v>
      </c>
      <c r="L339" s="101">
        <f t="shared" si="138"/>
        <v>1</v>
      </c>
      <c r="M339" s="101">
        <v>1</v>
      </c>
      <c r="N339" s="133">
        <f t="shared" si="139"/>
        <v>1</v>
      </c>
      <c r="O339" s="11"/>
      <c r="P339" s="11"/>
      <c r="Q339" s="11">
        <f t="shared" si="140"/>
        <v>0</v>
      </c>
      <c r="R339" s="11">
        <f t="shared" si="141"/>
        <v>0</v>
      </c>
      <c r="S339" s="42">
        <f t="shared" si="142"/>
        <v>0</v>
      </c>
      <c r="T339" s="60"/>
      <c r="U339" s="4"/>
      <c r="V339" s="4"/>
      <c r="W339" s="4"/>
      <c r="X339" s="4"/>
    </row>
    <row r="340" spans="1:25" s="1" customFormat="1" ht="15.75" customHeight="1" x14ac:dyDescent="0.25">
      <c r="A340" s="19" t="s">
        <v>647</v>
      </c>
      <c r="B340" s="19"/>
      <c r="C340" s="19" t="s">
        <v>91</v>
      </c>
      <c r="D340" s="219" t="s">
        <v>605</v>
      </c>
      <c r="E340" s="118" t="s">
        <v>17</v>
      </c>
      <c r="F340" s="139">
        <v>1</v>
      </c>
      <c r="G340" s="11"/>
      <c r="H340" s="11"/>
      <c r="I340" s="11"/>
      <c r="J340" s="176"/>
      <c r="K340" s="188">
        <v>1.17</v>
      </c>
      <c r="L340" s="101">
        <f t="shared" si="138"/>
        <v>1</v>
      </c>
      <c r="M340" s="101">
        <v>1</v>
      </c>
      <c r="N340" s="133">
        <f t="shared" si="139"/>
        <v>1</v>
      </c>
      <c r="O340" s="11"/>
      <c r="P340" s="11"/>
      <c r="Q340" s="11">
        <f t="shared" si="140"/>
        <v>0</v>
      </c>
      <c r="R340" s="11">
        <f t="shared" si="141"/>
        <v>0</v>
      </c>
      <c r="S340" s="42">
        <f t="shared" si="142"/>
        <v>0</v>
      </c>
      <c r="T340" s="60"/>
    </row>
    <row r="341" spans="1:25" s="1" customFormat="1" ht="15.75" customHeight="1" x14ac:dyDescent="0.25">
      <c r="A341" s="19" t="s">
        <v>648</v>
      </c>
      <c r="B341" s="19"/>
      <c r="C341" s="19" t="s">
        <v>91</v>
      </c>
      <c r="D341" s="219" t="s">
        <v>606</v>
      </c>
      <c r="E341" s="118" t="s">
        <v>17</v>
      </c>
      <c r="F341" s="139">
        <v>1</v>
      </c>
      <c r="G341" s="11"/>
      <c r="H341" s="11"/>
      <c r="I341" s="11"/>
      <c r="J341" s="176"/>
      <c r="K341" s="188">
        <v>1.17</v>
      </c>
      <c r="L341" s="101">
        <f t="shared" si="138"/>
        <v>1</v>
      </c>
      <c r="M341" s="101">
        <v>1</v>
      </c>
      <c r="N341" s="133">
        <f t="shared" si="139"/>
        <v>1</v>
      </c>
      <c r="O341" s="11"/>
      <c r="P341" s="11"/>
      <c r="Q341" s="11">
        <f t="shared" si="140"/>
        <v>0</v>
      </c>
      <c r="R341" s="11">
        <f t="shared" si="141"/>
        <v>0</v>
      </c>
      <c r="S341" s="42">
        <f t="shared" si="142"/>
        <v>0</v>
      </c>
      <c r="T341" s="60"/>
      <c r="U341" s="4"/>
      <c r="V341" s="4"/>
      <c r="W341" s="4"/>
    </row>
    <row r="342" spans="1:25" s="1" customFormat="1" ht="15.75" customHeight="1" x14ac:dyDescent="0.25">
      <c r="A342" s="19" t="s">
        <v>649</v>
      </c>
      <c r="B342" s="19"/>
      <c r="C342" s="19" t="s">
        <v>91</v>
      </c>
      <c r="D342" s="219" t="s">
        <v>607</v>
      </c>
      <c r="E342" s="118" t="s">
        <v>17</v>
      </c>
      <c r="F342" s="139">
        <v>1</v>
      </c>
      <c r="G342" s="11"/>
      <c r="H342" s="11"/>
      <c r="I342" s="11"/>
      <c r="J342" s="176"/>
      <c r="K342" s="188">
        <v>1.17</v>
      </c>
      <c r="L342" s="101">
        <f t="shared" si="138"/>
        <v>1</v>
      </c>
      <c r="M342" s="101">
        <v>1</v>
      </c>
      <c r="N342" s="133">
        <f t="shared" si="139"/>
        <v>1</v>
      </c>
      <c r="O342" s="11"/>
      <c r="P342" s="11"/>
      <c r="Q342" s="11">
        <f t="shared" si="140"/>
        <v>0</v>
      </c>
      <c r="R342" s="11">
        <f t="shared" si="141"/>
        <v>0</v>
      </c>
      <c r="S342" s="42">
        <f t="shared" si="142"/>
        <v>0</v>
      </c>
      <c r="T342" s="60"/>
    </row>
    <row r="343" spans="1:25" s="1" customFormat="1" ht="15.75" customHeight="1" x14ac:dyDescent="0.25">
      <c r="A343" s="19" t="s">
        <v>650</v>
      </c>
      <c r="B343" s="19"/>
      <c r="C343" s="19" t="s">
        <v>91</v>
      </c>
      <c r="D343" s="219" t="s">
        <v>608</v>
      </c>
      <c r="E343" s="118" t="s">
        <v>17</v>
      </c>
      <c r="F343" s="139">
        <v>1</v>
      </c>
      <c r="G343" s="11"/>
      <c r="H343" s="11"/>
      <c r="I343" s="11"/>
      <c r="J343" s="176"/>
      <c r="K343" s="188">
        <v>1.17</v>
      </c>
      <c r="L343" s="101">
        <f t="shared" si="138"/>
        <v>1</v>
      </c>
      <c r="M343" s="101">
        <v>1</v>
      </c>
      <c r="N343" s="133">
        <f t="shared" si="139"/>
        <v>1</v>
      </c>
      <c r="O343" s="11"/>
      <c r="P343" s="11"/>
      <c r="Q343" s="11">
        <f t="shared" si="140"/>
        <v>0</v>
      </c>
      <c r="R343" s="11">
        <f t="shared" si="141"/>
        <v>0</v>
      </c>
      <c r="S343" s="42">
        <f t="shared" si="142"/>
        <v>0</v>
      </c>
      <c r="T343" s="60"/>
    </row>
    <row r="344" spans="1:25" s="1" customFormat="1" ht="15.75" customHeight="1" x14ac:dyDescent="0.25">
      <c r="A344" s="19" t="s">
        <v>651</v>
      </c>
      <c r="B344" s="19"/>
      <c r="C344" s="19" t="s">
        <v>91</v>
      </c>
      <c r="D344" s="219" t="s">
        <v>609</v>
      </c>
      <c r="E344" s="118" t="s">
        <v>17</v>
      </c>
      <c r="F344" s="139">
        <v>1</v>
      </c>
      <c r="G344" s="11"/>
      <c r="H344" s="11"/>
      <c r="I344" s="11"/>
      <c r="J344" s="176"/>
      <c r="K344" s="188">
        <v>1.17</v>
      </c>
      <c r="L344" s="101">
        <f t="shared" si="138"/>
        <v>1</v>
      </c>
      <c r="M344" s="101">
        <v>1</v>
      </c>
      <c r="N344" s="133">
        <f t="shared" si="139"/>
        <v>1</v>
      </c>
      <c r="O344" s="11"/>
      <c r="P344" s="11"/>
      <c r="Q344" s="11">
        <f t="shared" si="140"/>
        <v>0</v>
      </c>
      <c r="R344" s="11">
        <f t="shared" si="141"/>
        <v>0</v>
      </c>
      <c r="S344" s="42">
        <f t="shared" si="142"/>
        <v>0</v>
      </c>
      <c r="T344" s="60"/>
    </row>
    <row r="345" spans="1:25" s="1" customFormat="1" ht="15.75" customHeight="1" x14ac:dyDescent="0.25">
      <c r="A345" s="19" t="s">
        <v>652</v>
      </c>
      <c r="B345" s="19"/>
      <c r="C345" s="19" t="s">
        <v>91</v>
      </c>
      <c r="D345" s="219" t="s">
        <v>610</v>
      </c>
      <c r="E345" s="118" t="s">
        <v>17</v>
      </c>
      <c r="F345" s="139">
        <v>1</v>
      </c>
      <c r="G345" s="11"/>
      <c r="H345" s="11"/>
      <c r="I345" s="11"/>
      <c r="J345" s="176"/>
      <c r="K345" s="188">
        <v>1.17</v>
      </c>
      <c r="L345" s="101">
        <f t="shared" si="138"/>
        <v>1</v>
      </c>
      <c r="M345" s="101">
        <v>1</v>
      </c>
      <c r="N345" s="133">
        <f t="shared" si="139"/>
        <v>1</v>
      </c>
      <c r="O345" s="11"/>
      <c r="P345" s="11"/>
      <c r="Q345" s="11">
        <f t="shared" si="140"/>
        <v>0</v>
      </c>
      <c r="R345" s="11">
        <f t="shared" si="141"/>
        <v>0</v>
      </c>
      <c r="S345" s="42">
        <f t="shared" si="142"/>
        <v>0</v>
      </c>
      <c r="T345" s="60"/>
    </row>
    <row r="346" spans="1:25" s="1" customFormat="1" ht="15.75" customHeight="1" x14ac:dyDescent="0.25">
      <c r="A346" s="19" t="s">
        <v>653</v>
      </c>
      <c r="B346" s="19"/>
      <c r="C346" s="19" t="s">
        <v>91</v>
      </c>
      <c r="D346" s="219" t="s">
        <v>611</v>
      </c>
      <c r="E346" s="118" t="s">
        <v>17</v>
      </c>
      <c r="F346" s="139">
        <v>1</v>
      </c>
      <c r="G346" s="25"/>
      <c r="H346" s="25"/>
      <c r="I346" s="25"/>
      <c r="J346" s="176"/>
      <c r="K346" s="188">
        <v>1.17</v>
      </c>
      <c r="L346" s="101">
        <f t="shared" si="138"/>
        <v>1</v>
      </c>
      <c r="M346" s="101">
        <v>1</v>
      </c>
      <c r="N346" s="133">
        <f t="shared" si="139"/>
        <v>1</v>
      </c>
      <c r="O346" s="25"/>
      <c r="P346" s="25"/>
      <c r="Q346" s="11">
        <f t="shared" si="140"/>
        <v>0</v>
      </c>
      <c r="R346" s="11">
        <f t="shared" si="141"/>
        <v>0</v>
      </c>
      <c r="S346" s="42">
        <f t="shared" si="142"/>
        <v>0</v>
      </c>
      <c r="T346" s="35"/>
    </row>
    <row r="347" spans="1:25" s="1" customFormat="1" ht="15.75" customHeight="1" x14ac:dyDescent="0.25">
      <c r="A347" s="19" t="s">
        <v>654</v>
      </c>
      <c r="B347" s="19"/>
      <c r="C347" s="19" t="s">
        <v>91</v>
      </c>
      <c r="D347" s="219" t="s">
        <v>612</v>
      </c>
      <c r="E347" s="118" t="s">
        <v>17</v>
      </c>
      <c r="F347" s="139">
        <v>1</v>
      </c>
      <c r="G347" s="14"/>
      <c r="H347" s="14"/>
      <c r="I347" s="14"/>
      <c r="J347" s="176"/>
      <c r="K347" s="188">
        <v>1.17</v>
      </c>
      <c r="L347" s="101">
        <f t="shared" si="138"/>
        <v>1</v>
      </c>
      <c r="M347" s="101">
        <v>1</v>
      </c>
      <c r="N347" s="133">
        <f t="shared" si="139"/>
        <v>1</v>
      </c>
      <c r="O347" s="11"/>
      <c r="P347" s="11"/>
      <c r="Q347" s="11">
        <f t="shared" si="140"/>
        <v>0</v>
      </c>
      <c r="R347" s="11">
        <f t="shared" si="141"/>
        <v>0</v>
      </c>
      <c r="S347" s="42">
        <f t="shared" si="142"/>
        <v>0</v>
      </c>
      <c r="T347" s="60"/>
      <c r="U347" s="4"/>
      <c r="V347" s="4"/>
      <c r="W347" s="4"/>
      <c r="X347" s="4"/>
    </row>
    <row r="348" spans="1:25" s="1" customFormat="1" ht="15.75" customHeight="1" x14ac:dyDescent="0.25">
      <c r="A348" s="19" t="s">
        <v>655</v>
      </c>
      <c r="B348" s="19"/>
      <c r="C348" s="19" t="s">
        <v>91</v>
      </c>
      <c r="D348" s="219" t="s">
        <v>613</v>
      </c>
      <c r="E348" s="118" t="s">
        <v>17</v>
      </c>
      <c r="F348" s="139">
        <v>1</v>
      </c>
      <c r="G348" s="28"/>
      <c r="H348" s="28"/>
      <c r="I348" s="28"/>
      <c r="J348" s="176"/>
      <c r="K348" s="188">
        <v>1.17</v>
      </c>
      <c r="L348" s="101">
        <f t="shared" si="138"/>
        <v>1</v>
      </c>
      <c r="M348" s="101">
        <v>1</v>
      </c>
      <c r="N348" s="133">
        <f t="shared" si="139"/>
        <v>1</v>
      </c>
      <c r="O348" s="25"/>
      <c r="P348" s="25"/>
      <c r="Q348" s="11">
        <f t="shared" si="140"/>
        <v>0</v>
      </c>
      <c r="R348" s="11">
        <f t="shared" si="141"/>
        <v>0</v>
      </c>
      <c r="S348" s="42">
        <f t="shared" si="142"/>
        <v>0</v>
      </c>
      <c r="T348" s="12"/>
      <c r="U348" s="4"/>
      <c r="V348" s="4"/>
      <c r="W348" s="4"/>
      <c r="X348" s="4"/>
      <c r="Y348" s="4"/>
    </row>
    <row r="349" spans="1:25" s="1" customFormat="1" ht="15.75" customHeight="1" x14ac:dyDescent="0.25">
      <c r="A349" s="19" t="s">
        <v>656</v>
      </c>
      <c r="B349" s="19"/>
      <c r="C349" s="19" t="s">
        <v>91</v>
      </c>
      <c r="D349" s="219" t="s">
        <v>614</v>
      </c>
      <c r="E349" s="118" t="s">
        <v>17</v>
      </c>
      <c r="F349" s="139">
        <v>1</v>
      </c>
      <c r="G349" s="14"/>
      <c r="H349" s="14"/>
      <c r="I349" s="14"/>
      <c r="J349" s="176"/>
      <c r="K349" s="188">
        <v>1.17</v>
      </c>
      <c r="L349" s="101">
        <f t="shared" si="138"/>
        <v>1</v>
      </c>
      <c r="M349" s="101">
        <v>1</v>
      </c>
      <c r="N349" s="133">
        <f t="shared" si="139"/>
        <v>1</v>
      </c>
      <c r="O349" s="11"/>
      <c r="P349" s="11"/>
      <c r="Q349" s="11">
        <f t="shared" si="140"/>
        <v>0</v>
      </c>
      <c r="R349" s="11">
        <f t="shared" si="141"/>
        <v>0</v>
      </c>
      <c r="S349" s="42">
        <f t="shared" si="142"/>
        <v>0</v>
      </c>
      <c r="T349" s="64"/>
      <c r="U349" s="4"/>
      <c r="V349" s="4"/>
      <c r="W349" s="4"/>
      <c r="X349" s="4"/>
      <c r="Y349" s="4"/>
    </row>
    <row r="350" spans="1:25" s="1" customFormat="1" ht="15.75" customHeight="1" x14ac:dyDescent="0.25">
      <c r="A350" s="19" t="s">
        <v>657</v>
      </c>
      <c r="B350" s="19"/>
      <c r="C350" s="19" t="s">
        <v>91</v>
      </c>
      <c r="D350" s="219" t="s">
        <v>615</v>
      </c>
      <c r="E350" s="118" t="s">
        <v>17</v>
      </c>
      <c r="F350" s="139">
        <v>1</v>
      </c>
      <c r="G350" s="14"/>
      <c r="H350" s="14"/>
      <c r="I350" s="14"/>
      <c r="J350" s="176"/>
      <c r="K350" s="188">
        <v>1.17</v>
      </c>
      <c r="L350" s="101">
        <f t="shared" si="138"/>
        <v>1</v>
      </c>
      <c r="M350" s="101">
        <v>1</v>
      </c>
      <c r="N350" s="133">
        <f t="shared" si="139"/>
        <v>1</v>
      </c>
      <c r="O350" s="11"/>
      <c r="P350" s="11"/>
      <c r="Q350" s="11">
        <f t="shared" si="140"/>
        <v>0</v>
      </c>
      <c r="R350" s="11">
        <f t="shared" si="141"/>
        <v>0</v>
      </c>
      <c r="S350" s="42">
        <f t="shared" si="142"/>
        <v>0</v>
      </c>
      <c r="T350" s="64"/>
      <c r="U350" s="4"/>
      <c r="V350" s="4"/>
      <c r="W350" s="4"/>
      <c r="X350" s="4"/>
      <c r="Y350" s="4"/>
    </row>
    <row r="351" spans="1:25" s="1" customFormat="1" ht="15.75" customHeight="1" x14ac:dyDescent="0.25">
      <c r="A351" s="19" t="s">
        <v>658</v>
      </c>
      <c r="B351" s="19"/>
      <c r="C351" s="19" t="s">
        <v>91</v>
      </c>
      <c r="D351" s="219" t="s">
        <v>616</v>
      </c>
      <c r="E351" s="118" t="s">
        <v>17</v>
      </c>
      <c r="F351" s="139">
        <v>1</v>
      </c>
      <c r="G351" s="14"/>
      <c r="H351" s="14"/>
      <c r="I351" s="14"/>
      <c r="J351" s="176"/>
      <c r="K351" s="188">
        <v>1.17</v>
      </c>
      <c r="L351" s="101">
        <f t="shared" si="138"/>
        <v>1</v>
      </c>
      <c r="M351" s="101">
        <v>1</v>
      </c>
      <c r="N351" s="133">
        <f t="shared" si="139"/>
        <v>1</v>
      </c>
      <c r="O351" s="11"/>
      <c r="P351" s="11"/>
      <c r="Q351" s="11">
        <f t="shared" si="140"/>
        <v>0</v>
      </c>
      <c r="R351" s="11">
        <f t="shared" si="141"/>
        <v>0</v>
      </c>
      <c r="S351" s="42">
        <f t="shared" si="142"/>
        <v>0</v>
      </c>
      <c r="T351" s="27"/>
      <c r="U351" s="4"/>
      <c r="V351" s="4"/>
      <c r="W351" s="4"/>
      <c r="X351" s="4"/>
      <c r="Y351" s="4"/>
    </row>
    <row r="352" spans="1:25" s="1" customFormat="1" ht="20.25" customHeight="1" x14ac:dyDescent="0.25">
      <c r="A352" s="19" t="s">
        <v>659</v>
      </c>
      <c r="B352" s="19"/>
      <c r="C352" s="19" t="s">
        <v>91</v>
      </c>
      <c r="D352" s="219" t="s">
        <v>617</v>
      </c>
      <c r="E352" s="118" t="s">
        <v>17</v>
      </c>
      <c r="F352" s="139">
        <v>7</v>
      </c>
      <c r="G352" s="28"/>
      <c r="H352" s="28"/>
      <c r="I352" s="28"/>
      <c r="J352" s="176"/>
      <c r="K352" s="191">
        <v>2.94</v>
      </c>
      <c r="L352" s="101">
        <f t="shared" si="138"/>
        <v>7</v>
      </c>
      <c r="M352" s="101">
        <v>1</v>
      </c>
      <c r="N352" s="133">
        <f t="shared" si="139"/>
        <v>7</v>
      </c>
      <c r="O352" s="25"/>
      <c r="P352" s="25"/>
      <c r="Q352" s="11">
        <f t="shared" si="140"/>
        <v>0</v>
      </c>
      <c r="R352" s="11">
        <f t="shared" si="141"/>
        <v>0</v>
      </c>
      <c r="S352" s="42">
        <f t="shared" si="142"/>
        <v>0</v>
      </c>
      <c r="T352" s="25"/>
      <c r="U352" s="4"/>
      <c r="V352" s="4"/>
      <c r="W352" s="4"/>
      <c r="X352" s="4"/>
      <c r="Y352" s="4"/>
    </row>
    <row r="353" spans="1:25" s="1" customFormat="1" ht="15.75" customHeight="1" x14ac:dyDescent="0.25">
      <c r="A353" s="19" t="s">
        <v>660</v>
      </c>
      <c r="B353" s="19"/>
      <c r="C353" s="19" t="s">
        <v>91</v>
      </c>
      <c r="D353" s="219" t="s">
        <v>618</v>
      </c>
      <c r="E353" s="118" t="s">
        <v>17</v>
      </c>
      <c r="F353" s="139">
        <v>1</v>
      </c>
      <c r="G353" s="14"/>
      <c r="H353" s="14"/>
      <c r="I353" s="14"/>
      <c r="J353" s="176"/>
      <c r="K353" s="188">
        <v>0.42</v>
      </c>
      <c r="L353" s="101">
        <f t="shared" si="138"/>
        <v>1</v>
      </c>
      <c r="M353" s="101">
        <v>1</v>
      </c>
      <c r="N353" s="133">
        <f t="shared" si="139"/>
        <v>1</v>
      </c>
      <c r="O353" s="11"/>
      <c r="P353" s="11"/>
      <c r="Q353" s="11">
        <f t="shared" si="140"/>
        <v>0</v>
      </c>
      <c r="R353" s="11">
        <f t="shared" si="141"/>
        <v>0</v>
      </c>
      <c r="S353" s="42">
        <f t="shared" si="142"/>
        <v>0</v>
      </c>
      <c r="T353" s="60"/>
      <c r="U353" s="4"/>
    </row>
    <row r="354" spans="1:25" s="1" customFormat="1" ht="15.75" customHeight="1" x14ac:dyDescent="0.25">
      <c r="A354" s="19" t="s">
        <v>661</v>
      </c>
      <c r="B354" s="19"/>
      <c r="C354" s="19" t="s">
        <v>91</v>
      </c>
      <c r="D354" s="219" t="s">
        <v>619</v>
      </c>
      <c r="E354" s="118" t="s">
        <v>17</v>
      </c>
      <c r="F354" s="139">
        <v>1</v>
      </c>
      <c r="G354" s="11"/>
      <c r="H354" s="11"/>
      <c r="I354" s="11"/>
      <c r="J354" s="176"/>
      <c r="K354" s="189">
        <v>0.45</v>
      </c>
      <c r="L354" s="101">
        <f t="shared" si="138"/>
        <v>1</v>
      </c>
      <c r="M354" s="101">
        <v>1</v>
      </c>
      <c r="N354" s="133">
        <f t="shared" si="139"/>
        <v>1</v>
      </c>
      <c r="O354" s="11"/>
      <c r="P354" s="11"/>
      <c r="Q354" s="11">
        <f t="shared" si="140"/>
        <v>0</v>
      </c>
      <c r="R354" s="11">
        <f t="shared" si="141"/>
        <v>0</v>
      </c>
      <c r="S354" s="42">
        <f t="shared" si="142"/>
        <v>0</v>
      </c>
      <c r="T354" s="60"/>
    </row>
    <row r="355" spans="1:25" s="1" customFormat="1" ht="15.75" customHeight="1" x14ac:dyDescent="0.25">
      <c r="A355" s="19" t="s">
        <v>662</v>
      </c>
      <c r="B355" s="19"/>
      <c r="C355" s="19" t="s">
        <v>91</v>
      </c>
      <c r="D355" s="219" t="s">
        <v>620</v>
      </c>
      <c r="E355" s="118" t="s">
        <v>17</v>
      </c>
      <c r="F355" s="139">
        <v>1</v>
      </c>
      <c r="G355" s="11"/>
      <c r="H355" s="11"/>
      <c r="I355" s="11"/>
      <c r="J355" s="176"/>
      <c r="K355" s="189">
        <v>1.65</v>
      </c>
      <c r="L355" s="101">
        <f t="shared" si="138"/>
        <v>1</v>
      </c>
      <c r="M355" s="101">
        <v>1</v>
      </c>
      <c r="N355" s="133">
        <f t="shared" si="139"/>
        <v>1</v>
      </c>
      <c r="O355" s="11"/>
      <c r="P355" s="11"/>
      <c r="Q355" s="11">
        <f t="shared" si="140"/>
        <v>0</v>
      </c>
      <c r="R355" s="11">
        <f t="shared" si="141"/>
        <v>0</v>
      </c>
      <c r="S355" s="42">
        <f t="shared" si="142"/>
        <v>0</v>
      </c>
      <c r="T355" s="60"/>
    </row>
    <row r="356" spans="1:25" s="1" customFormat="1" ht="15.75" customHeight="1" x14ac:dyDescent="0.25">
      <c r="A356" s="19" t="s">
        <v>701</v>
      </c>
      <c r="B356" s="19"/>
      <c r="C356" s="19" t="s">
        <v>91</v>
      </c>
      <c r="D356" s="219" t="s">
        <v>668</v>
      </c>
      <c r="E356" s="118" t="s">
        <v>17</v>
      </c>
      <c r="F356" s="139">
        <v>32</v>
      </c>
      <c r="G356" s="14"/>
      <c r="H356" s="14"/>
      <c r="I356" s="14"/>
      <c r="J356" s="45"/>
      <c r="K356" s="188">
        <v>3.52</v>
      </c>
      <c r="L356" s="101">
        <f t="shared" ref="L356:L359" si="143">F356</f>
        <v>32</v>
      </c>
      <c r="M356" s="101">
        <v>1</v>
      </c>
      <c r="N356" s="133">
        <f t="shared" ref="N356:N359" si="144">ROUND(M356*L356,2)</f>
        <v>32</v>
      </c>
      <c r="O356" s="11"/>
      <c r="P356" s="11"/>
      <c r="Q356" s="11">
        <f t="shared" si="140"/>
        <v>0</v>
      </c>
      <c r="R356" s="11">
        <f t="shared" si="141"/>
        <v>0</v>
      </c>
      <c r="S356" s="42">
        <f t="shared" si="142"/>
        <v>0</v>
      </c>
      <c r="T356" s="60"/>
      <c r="U356" s="4"/>
      <c r="V356" s="4"/>
      <c r="W356" s="4"/>
      <c r="X356" s="4"/>
      <c r="Y356" s="4"/>
    </row>
    <row r="357" spans="1:25" s="1" customFormat="1" ht="15.75" customHeight="1" x14ac:dyDescent="0.25">
      <c r="A357" s="19" t="s">
        <v>702</v>
      </c>
      <c r="B357" s="19"/>
      <c r="C357" s="19" t="s">
        <v>91</v>
      </c>
      <c r="D357" s="219" t="s">
        <v>669</v>
      </c>
      <c r="E357" s="118" t="s">
        <v>17</v>
      </c>
      <c r="F357" s="139">
        <v>1</v>
      </c>
      <c r="G357" s="28"/>
      <c r="H357" s="28"/>
      <c r="I357" s="28"/>
      <c r="J357" s="41"/>
      <c r="K357" s="199">
        <v>1.49</v>
      </c>
      <c r="L357" s="101">
        <f t="shared" si="143"/>
        <v>1</v>
      </c>
      <c r="M357" s="101">
        <v>1</v>
      </c>
      <c r="N357" s="133">
        <f t="shared" si="144"/>
        <v>1</v>
      </c>
      <c r="O357" s="25"/>
      <c r="P357" s="25"/>
      <c r="Q357" s="11">
        <f t="shared" si="140"/>
        <v>0</v>
      </c>
      <c r="R357" s="11">
        <f t="shared" si="141"/>
        <v>0</v>
      </c>
      <c r="S357" s="42">
        <f t="shared" si="142"/>
        <v>0</v>
      </c>
      <c r="T357" s="12"/>
    </row>
    <row r="358" spans="1:25" s="1" customFormat="1" ht="15.75" customHeight="1" x14ac:dyDescent="0.25">
      <c r="A358" s="19" t="s">
        <v>703</v>
      </c>
      <c r="B358" s="19"/>
      <c r="C358" s="19" t="s">
        <v>91</v>
      </c>
      <c r="D358" s="219" t="s">
        <v>670</v>
      </c>
      <c r="E358" s="118" t="s">
        <v>17</v>
      </c>
      <c r="F358" s="139">
        <v>1</v>
      </c>
      <c r="G358" s="14"/>
      <c r="H358" s="14"/>
      <c r="I358" s="14"/>
      <c r="J358" s="45"/>
      <c r="K358" s="188">
        <v>1.32</v>
      </c>
      <c r="L358" s="101">
        <f t="shared" si="143"/>
        <v>1</v>
      </c>
      <c r="M358" s="101">
        <v>1</v>
      </c>
      <c r="N358" s="133">
        <f t="shared" si="144"/>
        <v>1</v>
      </c>
      <c r="O358" s="11"/>
      <c r="P358" s="11"/>
      <c r="Q358" s="11">
        <f t="shared" si="140"/>
        <v>0</v>
      </c>
      <c r="R358" s="11">
        <f t="shared" si="141"/>
        <v>0</v>
      </c>
      <c r="S358" s="42">
        <f t="shared" si="142"/>
        <v>0</v>
      </c>
      <c r="T358" s="64"/>
    </row>
    <row r="359" spans="1:25" s="1" customFormat="1" ht="15.75" customHeight="1" x14ac:dyDescent="0.25">
      <c r="A359" s="19" t="s">
        <v>704</v>
      </c>
      <c r="B359" s="19"/>
      <c r="C359" s="19" t="s">
        <v>91</v>
      </c>
      <c r="D359" s="219" t="s">
        <v>671</v>
      </c>
      <c r="E359" s="118" t="s">
        <v>17</v>
      </c>
      <c r="F359" s="139">
        <v>1</v>
      </c>
      <c r="G359" s="14"/>
      <c r="H359" s="14"/>
      <c r="I359" s="14"/>
      <c r="J359" s="45"/>
      <c r="K359" s="188">
        <v>1.25</v>
      </c>
      <c r="L359" s="101">
        <f t="shared" si="143"/>
        <v>1</v>
      </c>
      <c r="M359" s="101">
        <v>1</v>
      </c>
      <c r="N359" s="133">
        <f t="shared" si="144"/>
        <v>1</v>
      </c>
      <c r="O359" s="11"/>
      <c r="P359" s="11"/>
      <c r="Q359" s="11">
        <f t="shared" si="140"/>
        <v>0</v>
      </c>
      <c r="R359" s="11">
        <f t="shared" si="141"/>
        <v>0</v>
      </c>
      <c r="S359" s="42">
        <f t="shared" si="142"/>
        <v>0</v>
      </c>
      <c r="T359" s="64"/>
    </row>
    <row r="360" spans="1:25" s="94" customFormat="1" ht="15.75" customHeight="1" x14ac:dyDescent="0.25">
      <c r="A360" s="19" t="s">
        <v>705</v>
      </c>
      <c r="B360" s="19"/>
      <c r="C360" s="19" t="s">
        <v>91</v>
      </c>
      <c r="D360" s="219" t="s">
        <v>672</v>
      </c>
      <c r="E360" s="14" t="s">
        <v>17</v>
      </c>
      <c r="F360" s="58">
        <v>1</v>
      </c>
      <c r="G360" s="14"/>
      <c r="H360" s="14"/>
      <c r="I360" s="14"/>
      <c r="J360" s="45"/>
      <c r="K360" s="188"/>
      <c r="L360" s="101">
        <f t="shared" ref="L360:L361" si="145">F360</f>
        <v>1</v>
      </c>
      <c r="M360" s="101">
        <v>1</v>
      </c>
      <c r="N360" s="133">
        <f t="shared" ref="N360:N361" si="146">ROUND(M360*L360,2)</f>
        <v>1</v>
      </c>
      <c r="O360" s="11"/>
      <c r="P360" s="11"/>
      <c r="Q360" s="11">
        <f t="shared" si="140"/>
        <v>0</v>
      </c>
      <c r="R360" s="11">
        <f t="shared" si="141"/>
        <v>0</v>
      </c>
      <c r="S360" s="42">
        <f t="shared" si="142"/>
        <v>0</v>
      </c>
      <c r="T360" s="27"/>
      <c r="U360" s="93"/>
      <c r="V360" s="93"/>
      <c r="W360" s="93"/>
      <c r="X360" s="93"/>
      <c r="Y360" s="93"/>
    </row>
    <row r="361" spans="1:25" s="94" customFormat="1" ht="15.75" customHeight="1" x14ac:dyDescent="0.25">
      <c r="A361" s="19" t="s">
        <v>706</v>
      </c>
      <c r="B361" s="19"/>
      <c r="C361" s="19" t="s">
        <v>91</v>
      </c>
      <c r="D361" s="219" t="s">
        <v>673</v>
      </c>
      <c r="E361" s="14" t="s">
        <v>17</v>
      </c>
      <c r="F361" s="139">
        <v>2</v>
      </c>
      <c r="G361" s="14"/>
      <c r="H361" s="14"/>
      <c r="I361" s="14"/>
      <c r="J361" s="45"/>
      <c r="K361" s="193">
        <v>0.16</v>
      </c>
      <c r="L361" s="101">
        <f t="shared" si="145"/>
        <v>2</v>
      </c>
      <c r="M361" s="101">
        <v>1</v>
      </c>
      <c r="N361" s="133">
        <f t="shared" si="146"/>
        <v>2</v>
      </c>
      <c r="O361" s="11"/>
      <c r="P361" s="11"/>
      <c r="Q361" s="11">
        <f t="shared" si="140"/>
        <v>0</v>
      </c>
      <c r="R361" s="11">
        <f t="shared" si="141"/>
        <v>0</v>
      </c>
      <c r="S361" s="42">
        <f t="shared" si="142"/>
        <v>0</v>
      </c>
      <c r="T361" s="60"/>
      <c r="U361" s="93"/>
      <c r="V361" s="93"/>
      <c r="W361" s="93"/>
      <c r="X361" s="93"/>
      <c r="Y361" s="93"/>
    </row>
    <row r="362" spans="1:25" s="94" customFormat="1" ht="15.75" customHeight="1" x14ac:dyDescent="0.25">
      <c r="A362" s="19" t="s">
        <v>707</v>
      </c>
      <c r="B362" s="19"/>
      <c r="C362" s="19" t="s">
        <v>91</v>
      </c>
      <c r="D362" s="219" t="s">
        <v>674</v>
      </c>
      <c r="E362" s="14" t="s">
        <v>17</v>
      </c>
      <c r="F362" s="139">
        <v>1</v>
      </c>
      <c r="G362" s="14"/>
      <c r="H362" s="14"/>
      <c r="I362" s="14"/>
      <c r="J362" s="45"/>
      <c r="K362" s="193">
        <v>0.12</v>
      </c>
      <c r="L362" s="101">
        <f t="shared" ref="L362:L378" si="147">F362</f>
        <v>1</v>
      </c>
      <c r="M362" s="101">
        <v>1</v>
      </c>
      <c r="N362" s="133">
        <f t="shared" ref="N362:N380" si="148">ROUND(M362*L362,2)</f>
        <v>1</v>
      </c>
      <c r="O362" s="11"/>
      <c r="P362" s="11"/>
      <c r="Q362" s="11">
        <f t="shared" si="140"/>
        <v>0</v>
      </c>
      <c r="R362" s="11">
        <f t="shared" si="141"/>
        <v>0</v>
      </c>
      <c r="S362" s="42">
        <f t="shared" si="142"/>
        <v>0</v>
      </c>
      <c r="T362" s="60"/>
      <c r="U362" s="93"/>
      <c r="V362" s="93"/>
      <c r="W362" s="93"/>
      <c r="X362" s="93"/>
      <c r="Y362" s="93"/>
    </row>
    <row r="363" spans="1:25" s="94" customFormat="1" ht="15.75" customHeight="1" x14ac:dyDescent="0.25">
      <c r="A363" s="19" t="s">
        <v>708</v>
      </c>
      <c r="B363" s="19"/>
      <c r="C363" s="19" t="s">
        <v>91</v>
      </c>
      <c r="D363" s="219" t="s">
        <v>425</v>
      </c>
      <c r="E363" s="14" t="s">
        <v>17</v>
      </c>
      <c r="F363" s="139">
        <v>299</v>
      </c>
      <c r="G363" s="14"/>
      <c r="H363" s="14"/>
      <c r="I363" s="14"/>
      <c r="J363" s="45"/>
      <c r="K363" s="193">
        <v>24.15</v>
      </c>
      <c r="L363" s="101">
        <f t="shared" si="147"/>
        <v>299</v>
      </c>
      <c r="M363" s="101">
        <v>1</v>
      </c>
      <c r="N363" s="133">
        <f t="shared" si="148"/>
        <v>299</v>
      </c>
      <c r="O363" s="11"/>
      <c r="P363" s="11"/>
      <c r="Q363" s="11">
        <f t="shared" si="140"/>
        <v>0</v>
      </c>
      <c r="R363" s="11">
        <f t="shared" si="141"/>
        <v>0</v>
      </c>
      <c r="S363" s="42">
        <f t="shared" si="142"/>
        <v>0</v>
      </c>
      <c r="T363" s="60"/>
      <c r="U363" s="93"/>
      <c r="V363" s="93"/>
      <c r="W363" s="93"/>
      <c r="X363" s="93"/>
      <c r="Y363" s="93"/>
    </row>
    <row r="364" spans="1:25" s="1" customFormat="1" ht="15.75" customHeight="1" x14ac:dyDescent="0.25">
      <c r="A364" s="19" t="s">
        <v>709</v>
      </c>
      <c r="B364" s="19"/>
      <c r="C364" s="19" t="s">
        <v>91</v>
      </c>
      <c r="D364" s="219" t="s">
        <v>460</v>
      </c>
      <c r="E364" s="14" t="s">
        <v>17</v>
      </c>
      <c r="F364" s="139">
        <v>234</v>
      </c>
      <c r="G364" s="14"/>
      <c r="H364" s="14"/>
      <c r="I364" s="14"/>
      <c r="J364" s="45"/>
      <c r="K364" s="193">
        <v>27.23</v>
      </c>
      <c r="L364" s="101">
        <f t="shared" si="147"/>
        <v>234</v>
      </c>
      <c r="M364" s="101">
        <v>1</v>
      </c>
      <c r="N364" s="133">
        <f t="shared" si="148"/>
        <v>234</v>
      </c>
      <c r="O364" s="11"/>
      <c r="P364" s="11"/>
      <c r="Q364" s="11">
        <f t="shared" si="140"/>
        <v>0</v>
      </c>
      <c r="R364" s="11">
        <f t="shared" si="141"/>
        <v>0</v>
      </c>
      <c r="S364" s="42">
        <f t="shared" si="142"/>
        <v>0</v>
      </c>
      <c r="T364" s="60"/>
      <c r="U364" s="4"/>
      <c r="V364" s="4"/>
      <c r="W364" s="4"/>
      <c r="X364" s="4"/>
    </row>
    <row r="365" spans="1:25" s="1" customFormat="1" ht="28.5" customHeight="1" x14ac:dyDescent="0.25">
      <c r="A365" s="19" t="s">
        <v>710</v>
      </c>
      <c r="B365" s="19"/>
      <c r="C365" s="19" t="s">
        <v>91</v>
      </c>
      <c r="D365" s="219" t="s">
        <v>675</v>
      </c>
      <c r="E365" s="14" t="s">
        <v>17</v>
      </c>
      <c r="F365" s="139">
        <v>2</v>
      </c>
      <c r="G365" s="14"/>
      <c r="H365" s="14"/>
      <c r="I365" s="14"/>
      <c r="J365" s="45"/>
      <c r="K365" s="193">
        <v>1.87</v>
      </c>
      <c r="L365" s="101">
        <f t="shared" si="147"/>
        <v>2</v>
      </c>
      <c r="M365" s="101">
        <v>1</v>
      </c>
      <c r="N365" s="133">
        <f t="shared" si="148"/>
        <v>2</v>
      </c>
      <c r="O365" s="11"/>
      <c r="P365" s="11"/>
      <c r="Q365" s="11">
        <f t="shared" si="140"/>
        <v>0</v>
      </c>
      <c r="R365" s="11">
        <f t="shared" si="141"/>
        <v>0</v>
      </c>
      <c r="S365" s="42">
        <f t="shared" si="142"/>
        <v>0</v>
      </c>
      <c r="T365" s="60"/>
      <c r="U365" s="4"/>
      <c r="V365" s="4"/>
      <c r="W365" s="4"/>
      <c r="X365" s="4"/>
      <c r="Y365" s="4"/>
    </row>
    <row r="366" spans="1:25" s="1" customFormat="1" ht="28.5" customHeight="1" x14ac:dyDescent="0.25">
      <c r="A366" s="19" t="s">
        <v>711</v>
      </c>
      <c r="B366" s="19"/>
      <c r="C366" s="19" t="s">
        <v>91</v>
      </c>
      <c r="D366" s="219" t="s">
        <v>676</v>
      </c>
      <c r="E366" s="14" t="s">
        <v>17</v>
      </c>
      <c r="F366" s="139">
        <v>2</v>
      </c>
      <c r="G366" s="14"/>
      <c r="H366" s="14"/>
      <c r="I366" s="14"/>
      <c r="J366" s="45"/>
      <c r="K366" s="193">
        <v>2.46</v>
      </c>
      <c r="L366" s="101">
        <f t="shared" si="147"/>
        <v>2</v>
      </c>
      <c r="M366" s="101">
        <v>1</v>
      </c>
      <c r="N366" s="133">
        <f t="shared" si="148"/>
        <v>2</v>
      </c>
      <c r="O366" s="11"/>
      <c r="P366" s="11"/>
      <c r="Q366" s="11">
        <f t="shared" si="140"/>
        <v>0</v>
      </c>
      <c r="R366" s="11">
        <f t="shared" si="141"/>
        <v>0</v>
      </c>
      <c r="S366" s="42">
        <f t="shared" si="142"/>
        <v>0</v>
      </c>
      <c r="T366" s="60"/>
      <c r="U366" s="4"/>
      <c r="V366" s="4"/>
      <c r="W366" s="4"/>
      <c r="X366" s="4"/>
      <c r="Y366" s="4"/>
    </row>
    <row r="367" spans="1:25" s="1" customFormat="1" ht="28.5" customHeight="1" x14ac:dyDescent="0.25">
      <c r="A367" s="19" t="s">
        <v>712</v>
      </c>
      <c r="B367" s="19"/>
      <c r="C367" s="19" t="s">
        <v>91</v>
      </c>
      <c r="D367" s="219" t="s">
        <v>677</v>
      </c>
      <c r="E367" s="14" t="s">
        <v>17</v>
      </c>
      <c r="F367" s="139">
        <v>2</v>
      </c>
      <c r="G367" s="14"/>
      <c r="H367" s="14"/>
      <c r="I367" s="14"/>
      <c r="J367" s="45"/>
      <c r="K367" s="193">
        <v>6.36</v>
      </c>
      <c r="L367" s="101">
        <f t="shared" si="147"/>
        <v>2</v>
      </c>
      <c r="M367" s="101">
        <v>1</v>
      </c>
      <c r="N367" s="133">
        <f t="shared" si="148"/>
        <v>2</v>
      </c>
      <c r="O367" s="11"/>
      <c r="P367" s="11"/>
      <c r="Q367" s="11">
        <f t="shared" si="140"/>
        <v>0</v>
      </c>
      <c r="R367" s="11">
        <f t="shared" si="141"/>
        <v>0</v>
      </c>
      <c r="S367" s="42">
        <f t="shared" si="142"/>
        <v>0</v>
      </c>
      <c r="T367" s="60"/>
      <c r="U367" s="4"/>
      <c r="V367" s="4"/>
      <c r="W367" s="4"/>
      <c r="X367" s="4"/>
      <c r="Y367" s="4"/>
    </row>
    <row r="368" spans="1:25" s="1" customFormat="1" ht="28.5" customHeight="1" x14ac:dyDescent="0.25">
      <c r="A368" s="19" t="s">
        <v>713</v>
      </c>
      <c r="B368" s="19"/>
      <c r="C368" s="19" t="s">
        <v>91</v>
      </c>
      <c r="D368" s="219" t="s">
        <v>678</v>
      </c>
      <c r="E368" s="14" t="s">
        <v>17</v>
      </c>
      <c r="F368" s="139">
        <v>16</v>
      </c>
      <c r="G368" s="14"/>
      <c r="H368" s="14"/>
      <c r="I368" s="14"/>
      <c r="J368" s="45"/>
      <c r="K368" s="193">
        <v>9.14</v>
      </c>
      <c r="L368" s="101">
        <f t="shared" si="147"/>
        <v>16</v>
      </c>
      <c r="M368" s="101">
        <v>1</v>
      </c>
      <c r="N368" s="133">
        <f t="shared" si="148"/>
        <v>16</v>
      </c>
      <c r="O368" s="11"/>
      <c r="P368" s="11"/>
      <c r="Q368" s="11">
        <f t="shared" si="140"/>
        <v>0</v>
      </c>
      <c r="R368" s="11">
        <f t="shared" si="141"/>
        <v>0</v>
      </c>
      <c r="S368" s="42">
        <f t="shared" si="142"/>
        <v>0</v>
      </c>
      <c r="T368" s="60"/>
      <c r="U368" s="4"/>
      <c r="V368" s="4"/>
      <c r="W368" s="4"/>
      <c r="X368" s="4"/>
      <c r="Y368" s="4"/>
    </row>
    <row r="369" spans="1:25" s="1" customFormat="1" ht="28.5" customHeight="1" x14ac:dyDescent="0.25">
      <c r="A369" s="19" t="s">
        <v>714</v>
      </c>
      <c r="B369" s="19"/>
      <c r="C369" s="19" t="s">
        <v>91</v>
      </c>
      <c r="D369" s="219" t="s">
        <v>679</v>
      </c>
      <c r="E369" s="14" t="s">
        <v>17</v>
      </c>
      <c r="F369" s="139">
        <v>1</v>
      </c>
      <c r="G369" s="11"/>
      <c r="H369" s="11"/>
      <c r="I369" s="11"/>
      <c r="J369" s="46"/>
      <c r="K369" s="193">
        <v>5.71</v>
      </c>
      <c r="L369" s="101">
        <f t="shared" si="147"/>
        <v>1</v>
      </c>
      <c r="M369" s="101">
        <v>1</v>
      </c>
      <c r="N369" s="133">
        <f t="shared" si="148"/>
        <v>1</v>
      </c>
      <c r="O369" s="11"/>
      <c r="P369" s="11"/>
      <c r="Q369" s="11">
        <f t="shared" si="140"/>
        <v>0</v>
      </c>
      <c r="R369" s="11">
        <f t="shared" si="141"/>
        <v>0</v>
      </c>
      <c r="S369" s="42">
        <f t="shared" si="142"/>
        <v>0</v>
      </c>
      <c r="T369" s="60"/>
    </row>
    <row r="370" spans="1:25" s="1" customFormat="1" ht="28.5" customHeight="1" x14ac:dyDescent="0.25">
      <c r="A370" s="19" t="s">
        <v>715</v>
      </c>
      <c r="B370" s="19"/>
      <c r="C370" s="19" t="s">
        <v>91</v>
      </c>
      <c r="D370" s="219" t="s">
        <v>680</v>
      </c>
      <c r="E370" s="14" t="s">
        <v>17</v>
      </c>
      <c r="F370" s="139">
        <v>1</v>
      </c>
      <c r="G370" s="11"/>
      <c r="H370" s="11"/>
      <c r="I370" s="11"/>
      <c r="J370" s="46"/>
      <c r="K370" s="193">
        <v>8.4499999999999993</v>
      </c>
      <c r="L370" s="101">
        <f t="shared" si="147"/>
        <v>1</v>
      </c>
      <c r="M370" s="101">
        <v>1</v>
      </c>
      <c r="N370" s="133">
        <f t="shared" si="148"/>
        <v>1</v>
      </c>
      <c r="O370" s="11"/>
      <c r="P370" s="11"/>
      <c r="Q370" s="11">
        <f t="shared" si="140"/>
        <v>0</v>
      </c>
      <c r="R370" s="11">
        <f t="shared" si="141"/>
        <v>0</v>
      </c>
      <c r="S370" s="42">
        <f t="shared" si="142"/>
        <v>0</v>
      </c>
      <c r="T370" s="60"/>
    </row>
    <row r="371" spans="1:25" s="94" customFormat="1" ht="28.5" customHeight="1" x14ac:dyDescent="0.25">
      <c r="A371" s="19" t="s">
        <v>716</v>
      </c>
      <c r="B371" s="19"/>
      <c r="C371" s="19" t="s">
        <v>91</v>
      </c>
      <c r="D371" s="219" t="s">
        <v>681</v>
      </c>
      <c r="E371" s="14" t="s">
        <v>17</v>
      </c>
      <c r="F371" s="139">
        <v>1</v>
      </c>
      <c r="G371" s="11"/>
      <c r="H371" s="11"/>
      <c r="I371" s="11"/>
      <c r="J371" s="46"/>
      <c r="K371" s="189">
        <v>1.43</v>
      </c>
      <c r="L371" s="101">
        <f t="shared" si="147"/>
        <v>1</v>
      </c>
      <c r="M371" s="101">
        <v>1</v>
      </c>
      <c r="N371" s="133">
        <f t="shared" si="148"/>
        <v>1</v>
      </c>
      <c r="O371" s="11"/>
      <c r="P371" s="11"/>
      <c r="Q371" s="11">
        <f t="shared" si="140"/>
        <v>0</v>
      </c>
      <c r="R371" s="11">
        <f t="shared" si="141"/>
        <v>0</v>
      </c>
      <c r="S371" s="42">
        <f t="shared" si="142"/>
        <v>0</v>
      </c>
      <c r="T371" s="60"/>
      <c r="U371" s="93"/>
      <c r="V371" s="93"/>
      <c r="W371" s="93"/>
      <c r="X371" s="93"/>
    </row>
    <row r="372" spans="1:25" s="94" customFormat="1" ht="29.25" customHeight="1" x14ac:dyDescent="0.25">
      <c r="A372" s="19" t="s">
        <v>717</v>
      </c>
      <c r="B372" s="19"/>
      <c r="C372" s="19" t="s">
        <v>91</v>
      </c>
      <c r="D372" s="219" t="s">
        <v>462</v>
      </c>
      <c r="E372" s="14" t="s">
        <v>17</v>
      </c>
      <c r="F372" s="139">
        <v>150</v>
      </c>
      <c r="G372" s="11"/>
      <c r="H372" s="11"/>
      <c r="I372" s="11"/>
      <c r="J372" s="46"/>
      <c r="K372" s="189">
        <v>21.2</v>
      </c>
      <c r="L372" s="101">
        <f t="shared" si="147"/>
        <v>150</v>
      </c>
      <c r="M372" s="101">
        <v>1</v>
      </c>
      <c r="N372" s="133">
        <f t="shared" si="148"/>
        <v>150</v>
      </c>
      <c r="O372" s="11"/>
      <c r="P372" s="11"/>
      <c r="Q372" s="11">
        <f t="shared" si="140"/>
        <v>0</v>
      </c>
      <c r="R372" s="11">
        <f t="shared" si="141"/>
        <v>0</v>
      </c>
      <c r="S372" s="42">
        <f t="shared" si="142"/>
        <v>0</v>
      </c>
      <c r="T372" s="60"/>
      <c r="U372" s="93"/>
      <c r="V372" s="93"/>
      <c r="W372" s="93"/>
      <c r="X372" s="93"/>
      <c r="Y372" s="93"/>
    </row>
    <row r="373" spans="1:25" s="94" customFormat="1" ht="29.25" customHeight="1" x14ac:dyDescent="0.25">
      <c r="A373" s="19" t="s">
        <v>718</v>
      </c>
      <c r="B373" s="19"/>
      <c r="C373" s="19" t="s">
        <v>91</v>
      </c>
      <c r="D373" s="219" t="s">
        <v>682</v>
      </c>
      <c r="E373" s="14" t="s">
        <v>17</v>
      </c>
      <c r="F373" s="139">
        <v>1</v>
      </c>
      <c r="G373" s="11"/>
      <c r="H373" s="11"/>
      <c r="I373" s="11"/>
      <c r="J373" s="46"/>
      <c r="K373" s="189">
        <v>0.89</v>
      </c>
      <c r="L373" s="101">
        <f t="shared" si="147"/>
        <v>1</v>
      </c>
      <c r="M373" s="101">
        <v>1</v>
      </c>
      <c r="N373" s="133">
        <f t="shared" si="148"/>
        <v>1</v>
      </c>
      <c r="O373" s="11"/>
      <c r="P373" s="11"/>
      <c r="Q373" s="11">
        <f t="shared" si="140"/>
        <v>0</v>
      </c>
      <c r="R373" s="11">
        <f t="shared" si="141"/>
        <v>0</v>
      </c>
      <c r="S373" s="42">
        <f t="shared" si="142"/>
        <v>0</v>
      </c>
      <c r="T373" s="60"/>
      <c r="U373" s="93"/>
      <c r="V373" s="93"/>
      <c r="W373" s="93"/>
      <c r="X373" s="93"/>
      <c r="Y373" s="93"/>
    </row>
    <row r="374" spans="1:25" s="94" customFormat="1" ht="29.25" customHeight="1" x14ac:dyDescent="0.25">
      <c r="A374" s="19" t="s">
        <v>719</v>
      </c>
      <c r="B374" s="19"/>
      <c r="C374" s="19" t="s">
        <v>91</v>
      </c>
      <c r="D374" s="219" t="s">
        <v>683</v>
      </c>
      <c r="E374" s="14" t="s">
        <v>17</v>
      </c>
      <c r="F374" s="139">
        <v>14</v>
      </c>
      <c r="G374" s="11"/>
      <c r="H374" s="11"/>
      <c r="I374" s="11"/>
      <c r="J374" s="46"/>
      <c r="K374" s="189">
        <v>4.87</v>
      </c>
      <c r="L374" s="101">
        <f t="shared" si="147"/>
        <v>14</v>
      </c>
      <c r="M374" s="101">
        <v>1</v>
      </c>
      <c r="N374" s="133">
        <f t="shared" si="148"/>
        <v>14</v>
      </c>
      <c r="O374" s="11"/>
      <c r="P374" s="11"/>
      <c r="Q374" s="11">
        <f t="shared" si="140"/>
        <v>0</v>
      </c>
      <c r="R374" s="11">
        <f t="shared" si="141"/>
        <v>0</v>
      </c>
      <c r="S374" s="42">
        <f t="shared" si="142"/>
        <v>0</v>
      </c>
      <c r="T374" s="60"/>
      <c r="U374" s="93"/>
      <c r="V374" s="93"/>
      <c r="W374" s="93"/>
      <c r="X374" s="93"/>
      <c r="Y374" s="93"/>
    </row>
    <row r="375" spans="1:25" s="94" customFormat="1" ht="29.25" customHeight="1" x14ac:dyDescent="0.25">
      <c r="A375" s="19" t="s">
        <v>720</v>
      </c>
      <c r="B375" s="19"/>
      <c r="C375" s="19" t="s">
        <v>91</v>
      </c>
      <c r="D375" s="219" t="s">
        <v>684</v>
      </c>
      <c r="E375" s="14" t="s">
        <v>17</v>
      </c>
      <c r="F375" s="139">
        <v>2</v>
      </c>
      <c r="G375" s="11"/>
      <c r="H375" s="11"/>
      <c r="I375" s="11"/>
      <c r="J375" s="46"/>
      <c r="K375" s="189">
        <v>0.73</v>
      </c>
      <c r="L375" s="101">
        <f t="shared" si="147"/>
        <v>2</v>
      </c>
      <c r="M375" s="101">
        <v>1</v>
      </c>
      <c r="N375" s="133">
        <f t="shared" si="148"/>
        <v>2</v>
      </c>
      <c r="O375" s="11"/>
      <c r="P375" s="11"/>
      <c r="Q375" s="11">
        <f t="shared" si="140"/>
        <v>0</v>
      </c>
      <c r="R375" s="11">
        <f t="shared" si="141"/>
        <v>0</v>
      </c>
      <c r="S375" s="42">
        <f t="shared" si="142"/>
        <v>0</v>
      </c>
      <c r="T375" s="60"/>
      <c r="U375" s="93"/>
      <c r="V375" s="93"/>
      <c r="W375" s="93"/>
      <c r="X375" s="93"/>
      <c r="Y375" s="93"/>
    </row>
    <row r="376" spans="1:25" s="94" customFormat="1" ht="29.25" customHeight="1" x14ac:dyDescent="0.25">
      <c r="A376" s="19" t="s">
        <v>721</v>
      </c>
      <c r="B376" s="19"/>
      <c r="C376" s="19" t="s">
        <v>91</v>
      </c>
      <c r="D376" s="219" t="s">
        <v>685</v>
      </c>
      <c r="E376" s="14" t="s">
        <v>17</v>
      </c>
      <c r="F376" s="139">
        <v>1</v>
      </c>
      <c r="G376" s="11"/>
      <c r="H376" s="11"/>
      <c r="I376" s="11"/>
      <c r="J376" s="46"/>
      <c r="K376" s="189">
        <v>2.38</v>
      </c>
      <c r="L376" s="101">
        <f t="shared" si="147"/>
        <v>1</v>
      </c>
      <c r="M376" s="101">
        <v>1</v>
      </c>
      <c r="N376" s="133">
        <f t="shared" si="148"/>
        <v>1</v>
      </c>
      <c r="O376" s="11"/>
      <c r="P376" s="11"/>
      <c r="Q376" s="11">
        <f t="shared" si="140"/>
        <v>0</v>
      </c>
      <c r="R376" s="11">
        <f t="shared" si="141"/>
        <v>0</v>
      </c>
      <c r="S376" s="42">
        <f t="shared" si="142"/>
        <v>0</v>
      </c>
      <c r="T376" s="60"/>
      <c r="U376" s="93"/>
      <c r="V376" s="93"/>
      <c r="W376" s="93"/>
      <c r="X376" s="93"/>
      <c r="Y376" s="93"/>
    </row>
    <row r="377" spans="1:25" s="1" customFormat="1" ht="29.25" customHeight="1" x14ac:dyDescent="0.25">
      <c r="A377" s="19" t="s">
        <v>722</v>
      </c>
      <c r="B377" s="19"/>
      <c r="C377" s="19" t="s">
        <v>91</v>
      </c>
      <c r="D377" s="219" t="s">
        <v>686</v>
      </c>
      <c r="E377" s="14" t="s">
        <v>17</v>
      </c>
      <c r="F377" s="139">
        <v>1</v>
      </c>
      <c r="G377" s="11"/>
      <c r="H377" s="11"/>
      <c r="I377" s="11"/>
      <c r="J377" s="46"/>
      <c r="K377" s="189">
        <v>3.22</v>
      </c>
      <c r="L377" s="101">
        <f t="shared" si="147"/>
        <v>1</v>
      </c>
      <c r="M377" s="101">
        <v>1</v>
      </c>
      <c r="N377" s="133">
        <f t="shared" si="148"/>
        <v>1</v>
      </c>
      <c r="O377" s="11"/>
      <c r="P377" s="11"/>
      <c r="Q377" s="11">
        <f t="shared" si="140"/>
        <v>0</v>
      </c>
      <c r="R377" s="11">
        <f t="shared" si="141"/>
        <v>0</v>
      </c>
      <c r="S377" s="42">
        <f t="shared" si="142"/>
        <v>0</v>
      </c>
      <c r="T377" s="60"/>
      <c r="U377" s="4"/>
      <c r="V377" s="4"/>
      <c r="W377" s="4"/>
      <c r="X377" s="4"/>
    </row>
    <row r="378" spans="1:25" s="1" customFormat="1" ht="29.25" customHeight="1" x14ac:dyDescent="0.25">
      <c r="A378" s="19" t="s">
        <v>723</v>
      </c>
      <c r="B378" s="19"/>
      <c r="C378" s="19" t="s">
        <v>91</v>
      </c>
      <c r="D378" s="219" t="s">
        <v>687</v>
      </c>
      <c r="E378" s="14" t="s">
        <v>17</v>
      </c>
      <c r="F378" s="139">
        <v>1</v>
      </c>
      <c r="G378" s="11"/>
      <c r="H378" s="11"/>
      <c r="I378" s="11"/>
      <c r="J378" s="46"/>
      <c r="K378" s="189">
        <v>2.5</v>
      </c>
      <c r="L378" s="101">
        <f t="shared" si="147"/>
        <v>1</v>
      </c>
      <c r="M378" s="101">
        <v>1</v>
      </c>
      <c r="N378" s="133">
        <f t="shared" si="148"/>
        <v>1</v>
      </c>
      <c r="O378" s="11"/>
      <c r="P378" s="11"/>
      <c r="Q378" s="11">
        <f t="shared" si="140"/>
        <v>0</v>
      </c>
      <c r="R378" s="11">
        <f t="shared" si="141"/>
        <v>0</v>
      </c>
      <c r="S378" s="42">
        <f t="shared" si="142"/>
        <v>0</v>
      </c>
      <c r="T378" s="60"/>
    </row>
    <row r="379" spans="1:25" s="112" customFormat="1" ht="27.75" customHeight="1" x14ac:dyDescent="0.25">
      <c r="A379" s="19" t="s">
        <v>724</v>
      </c>
      <c r="B379" s="19"/>
      <c r="C379" s="23" t="s">
        <v>91</v>
      </c>
      <c r="D379" s="219" t="s">
        <v>697</v>
      </c>
      <c r="E379" s="28" t="s">
        <v>17</v>
      </c>
      <c r="F379" s="139">
        <v>43</v>
      </c>
      <c r="G379" s="28"/>
      <c r="H379" s="28"/>
      <c r="I379" s="28"/>
      <c r="J379" s="41"/>
      <c r="K379" s="191"/>
      <c r="L379" s="59">
        <f>F379</f>
        <v>43</v>
      </c>
      <c r="M379" s="101">
        <v>1</v>
      </c>
      <c r="N379" s="133">
        <f t="shared" si="148"/>
        <v>43</v>
      </c>
      <c r="O379" s="25"/>
      <c r="P379" s="25"/>
      <c r="Q379" s="11">
        <f t="shared" si="140"/>
        <v>0</v>
      </c>
      <c r="R379" s="11">
        <f t="shared" si="141"/>
        <v>0</v>
      </c>
      <c r="S379" s="42">
        <f t="shared" si="142"/>
        <v>0</v>
      </c>
      <c r="T379" s="60"/>
      <c r="U379" s="111"/>
      <c r="V379" s="111"/>
      <c r="W379" s="111"/>
      <c r="X379" s="111"/>
      <c r="Y379" s="111"/>
    </row>
    <row r="380" spans="1:25" s="1" customFormat="1" ht="27" customHeight="1" x14ac:dyDescent="0.25">
      <c r="A380" s="19" t="s">
        <v>725</v>
      </c>
      <c r="B380" s="19"/>
      <c r="C380" s="19" t="s">
        <v>91</v>
      </c>
      <c r="D380" s="219" t="s">
        <v>698</v>
      </c>
      <c r="E380" s="3" t="s">
        <v>17</v>
      </c>
      <c r="F380" s="139">
        <v>165</v>
      </c>
      <c r="G380" s="11"/>
      <c r="H380" s="11"/>
      <c r="I380" s="11"/>
      <c r="J380" s="46"/>
      <c r="K380" s="189"/>
      <c r="L380" s="101">
        <f>F380</f>
        <v>165</v>
      </c>
      <c r="M380" s="101">
        <v>1</v>
      </c>
      <c r="N380" s="133">
        <f t="shared" si="148"/>
        <v>165</v>
      </c>
      <c r="O380" s="11"/>
      <c r="P380" s="11"/>
      <c r="Q380" s="11">
        <f t="shared" si="140"/>
        <v>0</v>
      </c>
      <c r="R380" s="11">
        <f t="shared" si="141"/>
        <v>0</v>
      </c>
      <c r="S380" s="42">
        <f t="shared" si="142"/>
        <v>0</v>
      </c>
      <c r="T380" s="60"/>
    </row>
    <row r="381" spans="1:25" s="88" customFormat="1" ht="27.75" customHeight="1" x14ac:dyDescent="0.25">
      <c r="A381" s="44" t="s">
        <v>726</v>
      </c>
      <c r="B381" s="230" t="s">
        <v>1627</v>
      </c>
      <c r="C381" s="40" t="s">
        <v>90</v>
      </c>
      <c r="D381" s="72" t="s">
        <v>192</v>
      </c>
      <c r="E381" s="41" t="s">
        <v>17</v>
      </c>
      <c r="F381" s="71">
        <f>F382+F383+F384+F385+F386</f>
        <v>233</v>
      </c>
      <c r="G381" s="41"/>
      <c r="H381" s="41"/>
      <c r="I381" s="41"/>
      <c r="J381" s="41"/>
      <c r="K381" s="41"/>
      <c r="L381" s="71">
        <f>L382+L383+L384+L385+L386</f>
        <v>233</v>
      </c>
      <c r="M381" s="102">
        <v>1</v>
      </c>
      <c r="N381" s="108">
        <f t="shared" ref="N381" si="149">ROUND(M381*L381,2)</f>
        <v>233</v>
      </c>
      <c r="O381" s="42"/>
      <c r="P381" s="42"/>
      <c r="Q381" s="46">
        <f t="shared" si="140"/>
        <v>0</v>
      </c>
      <c r="R381" s="46">
        <f t="shared" si="141"/>
        <v>0</v>
      </c>
      <c r="S381" s="42">
        <f t="shared" si="142"/>
        <v>0</v>
      </c>
      <c r="T381" s="63"/>
      <c r="U381" s="87"/>
      <c r="V381" s="87"/>
      <c r="W381" s="87"/>
      <c r="X381" s="87"/>
      <c r="Y381" s="87"/>
    </row>
    <row r="382" spans="1:25" s="1" customFormat="1" ht="38.25" customHeight="1" x14ac:dyDescent="0.25">
      <c r="A382" s="19" t="s">
        <v>727</v>
      </c>
      <c r="B382" s="19"/>
      <c r="C382" s="19" t="s">
        <v>91</v>
      </c>
      <c r="D382" s="218" t="s">
        <v>690</v>
      </c>
      <c r="E382" s="3" t="s">
        <v>17</v>
      </c>
      <c r="F382" s="139">
        <v>16</v>
      </c>
      <c r="G382" s="14"/>
      <c r="H382" s="14"/>
      <c r="I382" s="14"/>
      <c r="J382" s="45"/>
      <c r="K382" s="188"/>
      <c r="L382" s="109">
        <f t="shared" ref="L382:L386" si="150">F382</f>
        <v>16</v>
      </c>
      <c r="M382" s="101">
        <v>1</v>
      </c>
      <c r="N382" s="133">
        <f>ROUND(M382*L382,2)</f>
        <v>16</v>
      </c>
      <c r="O382" s="11"/>
      <c r="P382" s="11"/>
      <c r="Q382" s="11">
        <f t="shared" si="140"/>
        <v>0</v>
      </c>
      <c r="R382" s="11">
        <f t="shared" si="141"/>
        <v>0</v>
      </c>
      <c r="S382" s="42">
        <f t="shared" si="142"/>
        <v>0</v>
      </c>
      <c r="T382" s="60"/>
      <c r="U382" s="4"/>
    </row>
    <row r="383" spans="1:25" ht="30" x14ac:dyDescent="0.25">
      <c r="A383" s="19" t="s">
        <v>728</v>
      </c>
      <c r="B383" s="19"/>
      <c r="C383" s="19" t="s">
        <v>91</v>
      </c>
      <c r="D383" s="218" t="s">
        <v>664</v>
      </c>
      <c r="E383" s="3" t="s">
        <v>17</v>
      </c>
      <c r="F383" s="139">
        <v>8</v>
      </c>
      <c r="G383" s="110"/>
      <c r="H383" s="110"/>
      <c r="I383" s="110"/>
      <c r="J383" s="177"/>
      <c r="K383" s="197"/>
      <c r="L383" s="109">
        <f t="shared" si="150"/>
        <v>8</v>
      </c>
      <c r="M383" s="101">
        <v>1</v>
      </c>
      <c r="N383" s="133">
        <f t="shared" ref="N383:N386" si="151">ROUND(M383*L383,2)</f>
        <v>8</v>
      </c>
      <c r="O383" s="208"/>
      <c r="P383" s="208"/>
      <c r="Q383" s="11">
        <f t="shared" si="140"/>
        <v>0</v>
      </c>
      <c r="R383" s="11">
        <f t="shared" si="141"/>
        <v>0</v>
      </c>
      <c r="S383" s="42">
        <f t="shared" si="142"/>
        <v>0</v>
      </c>
      <c r="T383" s="117"/>
    </row>
    <row r="384" spans="1:25" ht="30" x14ac:dyDescent="0.25">
      <c r="A384" s="19" t="s">
        <v>729</v>
      </c>
      <c r="B384" s="19"/>
      <c r="C384" s="19" t="s">
        <v>91</v>
      </c>
      <c r="D384" s="218" t="s">
        <v>498</v>
      </c>
      <c r="E384" s="3" t="s">
        <v>17</v>
      </c>
      <c r="F384" s="139">
        <v>43</v>
      </c>
      <c r="G384" s="110"/>
      <c r="H384" s="110"/>
      <c r="I384" s="110"/>
      <c r="J384" s="177"/>
      <c r="K384" s="197"/>
      <c r="L384" s="109">
        <f t="shared" si="150"/>
        <v>43</v>
      </c>
      <c r="M384" s="101">
        <v>1</v>
      </c>
      <c r="N384" s="133">
        <f t="shared" si="151"/>
        <v>43</v>
      </c>
      <c r="O384" s="208"/>
      <c r="P384" s="208"/>
      <c r="Q384" s="11">
        <f t="shared" si="140"/>
        <v>0</v>
      </c>
      <c r="R384" s="11">
        <f t="shared" si="141"/>
        <v>0</v>
      </c>
      <c r="S384" s="42">
        <f t="shared" si="142"/>
        <v>0</v>
      </c>
      <c r="T384" s="117"/>
    </row>
    <row r="385" spans="1:25" s="1" customFormat="1" ht="36.75" customHeight="1" x14ac:dyDescent="0.25">
      <c r="A385" s="19" t="s">
        <v>730</v>
      </c>
      <c r="B385" s="19"/>
      <c r="C385" s="19" t="s">
        <v>91</v>
      </c>
      <c r="D385" s="218" t="s">
        <v>691</v>
      </c>
      <c r="E385" s="3" t="s">
        <v>17</v>
      </c>
      <c r="F385" s="139">
        <v>165</v>
      </c>
      <c r="G385" s="14"/>
      <c r="H385" s="14"/>
      <c r="I385" s="14"/>
      <c r="J385" s="45"/>
      <c r="K385" s="188"/>
      <c r="L385" s="109">
        <f t="shared" si="150"/>
        <v>165</v>
      </c>
      <c r="M385" s="101">
        <v>1</v>
      </c>
      <c r="N385" s="133">
        <f t="shared" si="151"/>
        <v>165</v>
      </c>
      <c r="O385" s="11"/>
      <c r="P385" s="11"/>
      <c r="Q385" s="11">
        <f t="shared" si="140"/>
        <v>0</v>
      </c>
      <c r="R385" s="11">
        <f t="shared" si="141"/>
        <v>0</v>
      </c>
      <c r="S385" s="42">
        <f t="shared" si="142"/>
        <v>0</v>
      </c>
      <c r="T385" s="60"/>
    </row>
    <row r="386" spans="1:25" s="94" customFormat="1" ht="36.75" customHeight="1" x14ac:dyDescent="0.25">
      <c r="A386" s="19" t="s">
        <v>731</v>
      </c>
      <c r="B386" s="19"/>
      <c r="C386" s="19" t="s">
        <v>91</v>
      </c>
      <c r="D386" s="218" t="s">
        <v>692</v>
      </c>
      <c r="E386" s="3" t="s">
        <v>17</v>
      </c>
      <c r="F386" s="139">
        <v>1</v>
      </c>
      <c r="G386" s="28"/>
      <c r="H386" s="28"/>
      <c r="I386" s="28"/>
      <c r="J386" s="41"/>
      <c r="K386" s="191"/>
      <c r="L386" s="109">
        <f t="shared" si="150"/>
        <v>1</v>
      </c>
      <c r="M386" s="101">
        <v>1</v>
      </c>
      <c r="N386" s="133">
        <f t="shared" si="151"/>
        <v>1</v>
      </c>
      <c r="O386" s="25"/>
      <c r="P386" s="25"/>
      <c r="Q386" s="11">
        <f t="shared" si="140"/>
        <v>0</v>
      </c>
      <c r="R386" s="11">
        <f t="shared" si="141"/>
        <v>0</v>
      </c>
      <c r="S386" s="42">
        <f t="shared" si="142"/>
        <v>0</v>
      </c>
      <c r="T386" s="12"/>
      <c r="U386" s="93"/>
      <c r="V386" s="93"/>
      <c r="W386" s="93"/>
      <c r="X386" s="93"/>
    </row>
    <row r="387" spans="1:25" s="88" customFormat="1" ht="27.75" customHeight="1" x14ac:dyDescent="0.25">
      <c r="A387" s="44" t="s">
        <v>732</v>
      </c>
      <c r="B387" s="230" t="s">
        <v>1627</v>
      </c>
      <c r="C387" s="44" t="s">
        <v>90</v>
      </c>
      <c r="D387" s="72" t="s">
        <v>663</v>
      </c>
      <c r="E387" s="41" t="s">
        <v>17</v>
      </c>
      <c r="F387" s="71">
        <f>F388+F389</f>
        <v>24</v>
      </c>
      <c r="G387" s="41"/>
      <c r="H387" s="41"/>
      <c r="I387" s="41"/>
      <c r="J387" s="41"/>
      <c r="K387" s="41"/>
      <c r="L387" s="71">
        <f>L388+L389</f>
        <v>24</v>
      </c>
      <c r="M387" s="102">
        <v>1</v>
      </c>
      <c r="N387" s="108">
        <f t="shared" ref="N387:N389" si="152">ROUND(M387*L387,2)</f>
        <v>24</v>
      </c>
      <c r="O387" s="42"/>
      <c r="P387" s="42"/>
      <c r="Q387" s="46">
        <f t="shared" si="140"/>
        <v>0</v>
      </c>
      <c r="R387" s="46">
        <f t="shared" si="141"/>
        <v>0</v>
      </c>
      <c r="S387" s="42">
        <f t="shared" si="142"/>
        <v>0</v>
      </c>
      <c r="T387" s="63"/>
      <c r="U387" s="87"/>
      <c r="V387" s="87"/>
      <c r="W387" s="87"/>
      <c r="X387" s="87"/>
      <c r="Y387" s="87"/>
    </row>
    <row r="388" spans="1:25" s="94" customFormat="1" ht="40.5" customHeight="1" x14ac:dyDescent="0.25">
      <c r="A388" s="19" t="s">
        <v>733</v>
      </c>
      <c r="B388" s="19"/>
      <c r="C388" s="19" t="s">
        <v>91</v>
      </c>
      <c r="D388" s="218" t="s">
        <v>693</v>
      </c>
      <c r="E388" s="14" t="s">
        <v>17</v>
      </c>
      <c r="F388" s="14">
        <v>1</v>
      </c>
      <c r="G388" s="14"/>
      <c r="H388" s="14"/>
      <c r="I388" s="14"/>
      <c r="J388" s="45"/>
      <c r="K388" s="188"/>
      <c r="L388" s="109">
        <f t="shared" ref="L388:L389" si="153">F388</f>
        <v>1</v>
      </c>
      <c r="M388" s="101">
        <v>1</v>
      </c>
      <c r="N388" s="133">
        <f t="shared" si="152"/>
        <v>1</v>
      </c>
      <c r="O388" s="11"/>
      <c r="P388" s="11"/>
      <c r="Q388" s="11">
        <f t="shared" si="140"/>
        <v>0</v>
      </c>
      <c r="R388" s="11">
        <f t="shared" si="141"/>
        <v>0</v>
      </c>
      <c r="S388" s="42">
        <f t="shared" si="142"/>
        <v>0</v>
      </c>
      <c r="T388" s="64"/>
      <c r="U388" s="93"/>
      <c r="V388" s="93"/>
      <c r="W388" s="93"/>
      <c r="X388" s="93"/>
      <c r="Y388" s="93"/>
    </row>
    <row r="389" spans="1:25" s="94" customFormat="1" ht="30" customHeight="1" x14ac:dyDescent="0.25">
      <c r="A389" s="19" t="s">
        <v>734</v>
      </c>
      <c r="B389" s="19"/>
      <c r="C389" s="19" t="s">
        <v>91</v>
      </c>
      <c r="D389" s="218" t="s">
        <v>694</v>
      </c>
      <c r="E389" s="14" t="s">
        <v>17</v>
      </c>
      <c r="F389" s="14">
        <v>23</v>
      </c>
      <c r="G389" s="14"/>
      <c r="H389" s="14"/>
      <c r="I389" s="14"/>
      <c r="J389" s="45"/>
      <c r="K389" s="188"/>
      <c r="L389" s="109">
        <f t="shared" si="153"/>
        <v>23</v>
      </c>
      <c r="M389" s="101">
        <v>1</v>
      </c>
      <c r="N389" s="133">
        <f t="shared" si="152"/>
        <v>23</v>
      </c>
      <c r="O389" s="11"/>
      <c r="P389" s="11"/>
      <c r="Q389" s="11">
        <f t="shared" si="140"/>
        <v>0</v>
      </c>
      <c r="R389" s="11">
        <f t="shared" si="141"/>
        <v>0</v>
      </c>
      <c r="S389" s="42">
        <f t="shared" si="142"/>
        <v>0</v>
      </c>
      <c r="T389" s="64"/>
      <c r="U389" s="93"/>
      <c r="V389" s="93"/>
      <c r="W389" s="93"/>
      <c r="X389" s="93"/>
      <c r="Y389" s="93"/>
    </row>
    <row r="390" spans="1:25" s="88" customFormat="1" ht="15.75" customHeight="1" x14ac:dyDescent="0.25">
      <c r="A390" s="44" t="s">
        <v>735</v>
      </c>
      <c r="B390" s="398" t="s">
        <v>1627</v>
      </c>
      <c r="C390" s="44" t="s">
        <v>90</v>
      </c>
      <c r="D390" s="70" t="s">
        <v>852</v>
      </c>
      <c r="E390" s="41" t="s">
        <v>17</v>
      </c>
      <c r="F390" s="71">
        <v>1</v>
      </c>
      <c r="G390" s="41"/>
      <c r="H390" s="41"/>
      <c r="I390" s="41"/>
      <c r="J390" s="41"/>
      <c r="K390" s="41"/>
      <c r="L390" s="102">
        <f t="shared" ref="L390:L391" si="154">F390</f>
        <v>1</v>
      </c>
      <c r="M390" s="102">
        <v>1</v>
      </c>
      <c r="N390" s="108">
        <f t="shared" ref="N390" si="155">ROUND(M390*L390,2)</f>
        <v>1</v>
      </c>
      <c r="O390" s="42"/>
      <c r="P390" s="42"/>
      <c r="Q390" s="46">
        <f t="shared" si="140"/>
        <v>0</v>
      </c>
      <c r="R390" s="46">
        <f t="shared" si="141"/>
        <v>0</v>
      </c>
      <c r="S390" s="42">
        <f t="shared" si="142"/>
        <v>0</v>
      </c>
      <c r="T390" s="63"/>
      <c r="U390" s="87"/>
      <c r="V390" s="87"/>
      <c r="W390" s="87"/>
      <c r="X390" s="87"/>
      <c r="Y390" s="87"/>
    </row>
    <row r="391" spans="1:25" s="1" customFormat="1" ht="15.75" customHeight="1" x14ac:dyDescent="0.25">
      <c r="A391" s="19" t="s">
        <v>736</v>
      </c>
      <c r="B391" s="19"/>
      <c r="C391" s="19" t="s">
        <v>91</v>
      </c>
      <c r="D391" s="218" t="s">
        <v>695</v>
      </c>
      <c r="E391" s="3" t="s">
        <v>17</v>
      </c>
      <c r="F391" s="58">
        <v>1</v>
      </c>
      <c r="G391" s="14"/>
      <c r="H391" s="14"/>
      <c r="I391" s="14"/>
      <c r="J391" s="45"/>
      <c r="K391" s="188"/>
      <c r="L391" s="107">
        <f t="shared" si="154"/>
        <v>1</v>
      </c>
      <c r="M391" s="101">
        <v>1</v>
      </c>
      <c r="N391" s="133">
        <f>ROUND(M391*L391,2)</f>
        <v>1</v>
      </c>
      <c r="O391" s="11"/>
      <c r="P391" s="11"/>
      <c r="Q391" s="11">
        <f t="shared" si="140"/>
        <v>0</v>
      </c>
      <c r="R391" s="11">
        <f t="shared" si="141"/>
        <v>0</v>
      </c>
      <c r="S391" s="42">
        <f t="shared" si="142"/>
        <v>0</v>
      </c>
      <c r="T391" s="60"/>
      <c r="U391" s="4"/>
      <c r="V391" s="4"/>
      <c r="W391" s="4"/>
      <c r="X391" s="4"/>
      <c r="Y391" s="4"/>
    </row>
    <row r="392" spans="1:25" s="88" customFormat="1" ht="15.75" customHeight="1" x14ac:dyDescent="0.25">
      <c r="A392" s="44" t="s">
        <v>737</v>
      </c>
      <c r="B392" s="398" t="s">
        <v>1627</v>
      </c>
      <c r="C392" s="44" t="s">
        <v>90</v>
      </c>
      <c r="D392" s="70" t="s">
        <v>193</v>
      </c>
      <c r="E392" s="41" t="s">
        <v>17</v>
      </c>
      <c r="F392" s="41">
        <f>F393</f>
        <v>24</v>
      </c>
      <c r="G392" s="41"/>
      <c r="H392" s="41"/>
      <c r="I392" s="41"/>
      <c r="J392" s="41"/>
      <c r="K392" s="41"/>
      <c r="L392" s="100">
        <f>L393</f>
        <v>24</v>
      </c>
      <c r="M392" s="100">
        <v>1</v>
      </c>
      <c r="N392" s="106">
        <f>L392*M392</f>
        <v>24</v>
      </c>
      <c r="O392" s="42"/>
      <c r="P392" s="42"/>
      <c r="Q392" s="46">
        <f t="shared" si="140"/>
        <v>0</v>
      </c>
      <c r="R392" s="46">
        <f t="shared" si="141"/>
        <v>0</v>
      </c>
      <c r="S392" s="42">
        <f t="shared" si="142"/>
        <v>0</v>
      </c>
      <c r="T392" s="63"/>
      <c r="U392" s="87"/>
      <c r="V392" s="87"/>
      <c r="W392" s="87"/>
      <c r="X392" s="87"/>
      <c r="Y392" s="87"/>
    </row>
    <row r="393" spans="1:25" x14ac:dyDescent="0.25">
      <c r="A393" s="19" t="s">
        <v>738</v>
      </c>
      <c r="B393" s="19"/>
      <c r="C393" s="84" t="s">
        <v>91</v>
      </c>
      <c r="D393" s="219" t="s">
        <v>103</v>
      </c>
      <c r="E393" s="84" t="s">
        <v>17</v>
      </c>
      <c r="F393" s="110">
        <v>24</v>
      </c>
      <c r="G393" s="110"/>
      <c r="H393" s="110"/>
      <c r="I393" s="110"/>
      <c r="J393" s="177"/>
      <c r="K393" s="197"/>
      <c r="L393" s="104">
        <f>F393</f>
        <v>24</v>
      </c>
      <c r="M393" s="104">
        <v>1</v>
      </c>
      <c r="N393" s="134">
        <f>M393*L393</f>
        <v>24</v>
      </c>
      <c r="O393" s="208"/>
      <c r="P393" s="208"/>
      <c r="Q393" s="11">
        <f t="shared" si="140"/>
        <v>0</v>
      </c>
      <c r="R393" s="11">
        <f t="shared" si="141"/>
        <v>0</v>
      </c>
      <c r="S393" s="42">
        <f t="shared" si="142"/>
        <v>0</v>
      </c>
      <c r="T393" s="117"/>
    </row>
    <row r="394" spans="1:25" s="88" customFormat="1" ht="15.75" customHeight="1" x14ac:dyDescent="0.25">
      <c r="A394" s="44" t="s">
        <v>739</v>
      </c>
      <c r="B394" s="230" t="s">
        <v>1627</v>
      </c>
      <c r="C394" s="44" t="s">
        <v>90</v>
      </c>
      <c r="D394" s="70" t="s">
        <v>665</v>
      </c>
      <c r="E394" s="41" t="s">
        <v>17</v>
      </c>
      <c r="F394" s="41">
        <f>F395</f>
        <v>208</v>
      </c>
      <c r="G394" s="41"/>
      <c r="H394" s="41"/>
      <c r="I394" s="41"/>
      <c r="J394" s="41"/>
      <c r="K394" s="41"/>
      <c r="L394" s="100">
        <f>L395</f>
        <v>208</v>
      </c>
      <c r="M394" s="100">
        <v>1</v>
      </c>
      <c r="N394" s="106">
        <f>L394*M394</f>
        <v>208</v>
      </c>
      <c r="O394" s="42"/>
      <c r="P394" s="42"/>
      <c r="Q394" s="46">
        <f t="shared" si="140"/>
        <v>0</v>
      </c>
      <c r="R394" s="46">
        <f t="shared" si="141"/>
        <v>0</v>
      </c>
      <c r="S394" s="42">
        <f t="shared" si="142"/>
        <v>0</v>
      </c>
      <c r="T394" s="63"/>
      <c r="U394" s="87"/>
      <c r="V394" s="87"/>
      <c r="W394" s="87"/>
      <c r="X394" s="87"/>
      <c r="Y394" s="87"/>
    </row>
    <row r="395" spans="1:25" x14ac:dyDescent="0.25">
      <c r="A395" s="19" t="s">
        <v>740</v>
      </c>
      <c r="B395" s="19"/>
      <c r="C395" s="84" t="s">
        <v>91</v>
      </c>
      <c r="D395" s="219" t="s">
        <v>666</v>
      </c>
      <c r="E395" s="84" t="s">
        <v>17</v>
      </c>
      <c r="F395" s="110">
        <v>208</v>
      </c>
      <c r="G395" s="110"/>
      <c r="H395" s="110"/>
      <c r="I395" s="110"/>
      <c r="J395" s="177"/>
      <c r="K395" s="197"/>
      <c r="L395" s="104">
        <f>F395</f>
        <v>208</v>
      </c>
      <c r="M395" s="104">
        <v>1</v>
      </c>
      <c r="N395" s="134">
        <f>M395*L395</f>
        <v>208</v>
      </c>
      <c r="O395" s="208"/>
      <c r="P395" s="208"/>
      <c r="Q395" s="11">
        <f t="shared" si="140"/>
        <v>0</v>
      </c>
      <c r="R395" s="11">
        <f t="shared" si="141"/>
        <v>0</v>
      </c>
      <c r="S395" s="42">
        <f t="shared" si="142"/>
        <v>0</v>
      </c>
      <c r="T395" s="117"/>
    </row>
    <row r="396" spans="1:25" s="88" customFormat="1" ht="15.75" customHeight="1" x14ac:dyDescent="0.25">
      <c r="A396" s="44" t="s">
        <v>741</v>
      </c>
      <c r="B396" s="233" t="s">
        <v>2512</v>
      </c>
      <c r="C396" s="44" t="s">
        <v>90</v>
      </c>
      <c r="D396" s="70" t="s">
        <v>1615</v>
      </c>
      <c r="E396" s="41" t="s">
        <v>17</v>
      </c>
      <c r="F396" s="41">
        <f>F397</f>
        <v>1</v>
      </c>
      <c r="G396" s="41"/>
      <c r="H396" s="41"/>
      <c r="I396" s="41"/>
      <c r="J396" s="41"/>
      <c r="K396" s="41"/>
      <c r="L396" s="100">
        <v>1</v>
      </c>
      <c r="M396" s="100">
        <v>1</v>
      </c>
      <c r="N396" s="106">
        <v>1</v>
      </c>
      <c r="O396" s="42"/>
      <c r="P396" s="42"/>
      <c r="Q396" s="46">
        <f t="shared" ref="Q396:Q464" si="156">ROUND(N396*O396,2)</f>
        <v>0</v>
      </c>
      <c r="R396" s="46">
        <f t="shared" ref="R396:R464" si="157">ROUND(N396*P396,2)</f>
        <v>0</v>
      </c>
      <c r="S396" s="42">
        <f t="shared" ref="S396:S464" si="158">ROUND(Q396+R396,2)</f>
        <v>0</v>
      </c>
      <c r="T396" s="63"/>
      <c r="U396" s="87"/>
      <c r="V396" s="87"/>
      <c r="W396" s="87"/>
      <c r="X396" s="87"/>
      <c r="Y396" s="87"/>
    </row>
    <row r="397" spans="1:25" s="1" customFormat="1" ht="15.75" customHeight="1" x14ac:dyDescent="0.25">
      <c r="A397" s="19" t="s">
        <v>742</v>
      </c>
      <c r="B397" s="19"/>
      <c r="C397" s="19" t="s">
        <v>91</v>
      </c>
      <c r="D397" s="219" t="s">
        <v>696</v>
      </c>
      <c r="E397" s="14" t="s">
        <v>17</v>
      </c>
      <c r="F397" s="14">
        <v>1</v>
      </c>
      <c r="G397" s="14"/>
      <c r="H397" s="14"/>
      <c r="I397" s="14"/>
      <c r="J397" s="45"/>
      <c r="K397" s="188"/>
      <c r="L397" s="104">
        <f>F397</f>
        <v>1</v>
      </c>
      <c r="M397" s="104">
        <v>1</v>
      </c>
      <c r="N397" s="134">
        <f>M397*L397</f>
        <v>1</v>
      </c>
      <c r="O397" s="11"/>
      <c r="P397" s="11"/>
      <c r="Q397" s="11">
        <f t="shared" si="156"/>
        <v>0</v>
      </c>
      <c r="R397" s="11">
        <f t="shared" si="157"/>
        <v>0</v>
      </c>
      <c r="S397" s="42">
        <f t="shared" si="158"/>
        <v>0</v>
      </c>
      <c r="T397" s="60"/>
      <c r="U397" s="4"/>
    </row>
    <row r="398" spans="1:25" s="88" customFormat="1" ht="21" customHeight="1" x14ac:dyDescent="0.25">
      <c r="A398" s="44" t="s">
        <v>743</v>
      </c>
      <c r="B398" s="233" t="s">
        <v>2513</v>
      </c>
      <c r="C398" s="44" t="s">
        <v>90</v>
      </c>
      <c r="D398" s="51" t="s">
        <v>136</v>
      </c>
      <c r="E398" s="41" t="s">
        <v>17</v>
      </c>
      <c r="F398" s="71">
        <f>F399</f>
        <v>1</v>
      </c>
      <c r="G398" s="41"/>
      <c r="H398" s="41"/>
      <c r="I398" s="41"/>
      <c r="J398" s="41"/>
      <c r="K398" s="41"/>
      <c r="L398" s="100">
        <f t="shared" ref="L398:L399" si="159">F398</f>
        <v>1</v>
      </c>
      <c r="M398" s="100">
        <v>1</v>
      </c>
      <c r="N398" s="106">
        <f t="shared" ref="N398:N399" si="160">ROUND(M398*L398,2)</f>
        <v>1</v>
      </c>
      <c r="O398" s="42"/>
      <c r="P398" s="42"/>
      <c r="Q398" s="46">
        <f t="shared" si="156"/>
        <v>0</v>
      </c>
      <c r="R398" s="46">
        <f t="shared" si="157"/>
        <v>0</v>
      </c>
      <c r="S398" s="42">
        <f t="shared" si="158"/>
        <v>0</v>
      </c>
      <c r="T398" s="63"/>
      <c r="U398" s="87"/>
      <c r="V398" s="87"/>
      <c r="W398" s="87"/>
      <c r="X398" s="87"/>
      <c r="Y398" s="87"/>
    </row>
    <row r="399" spans="1:25" s="1" customFormat="1" ht="24" customHeight="1" x14ac:dyDescent="0.25">
      <c r="A399" s="19" t="s">
        <v>744</v>
      </c>
      <c r="B399" s="19"/>
      <c r="C399" s="19" t="s">
        <v>91</v>
      </c>
      <c r="D399" s="219" t="s">
        <v>667</v>
      </c>
      <c r="E399" s="3" t="s">
        <v>17</v>
      </c>
      <c r="F399" s="58">
        <v>1</v>
      </c>
      <c r="G399" s="14"/>
      <c r="H399" s="14"/>
      <c r="I399" s="14"/>
      <c r="J399" s="45"/>
      <c r="K399" s="188"/>
      <c r="L399" s="101">
        <f t="shared" si="159"/>
        <v>1</v>
      </c>
      <c r="M399" s="101">
        <v>1</v>
      </c>
      <c r="N399" s="133">
        <f t="shared" si="160"/>
        <v>1</v>
      </c>
      <c r="O399" s="11"/>
      <c r="P399" s="11"/>
      <c r="Q399" s="11">
        <f t="shared" si="156"/>
        <v>0</v>
      </c>
      <c r="R399" s="11">
        <f t="shared" si="157"/>
        <v>0</v>
      </c>
      <c r="S399" s="42">
        <f t="shared" si="158"/>
        <v>0</v>
      </c>
      <c r="T399" s="60"/>
      <c r="U399" s="4"/>
    </row>
    <row r="400" spans="1:25" s="92" customFormat="1" ht="27" customHeight="1" x14ac:dyDescent="0.25">
      <c r="A400" s="44" t="s">
        <v>745</v>
      </c>
      <c r="B400" s="230" t="s">
        <v>1628</v>
      </c>
      <c r="C400" s="44" t="s">
        <v>90</v>
      </c>
      <c r="D400" s="51" t="s">
        <v>747</v>
      </c>
      <c r="E400" s="41" t="s">
        <v>3</v>
      </c>
      <c r="F400" s="78">
        <f>F401</f>
        <v>30.97</v>
      </c>
      <c r="G400" s="41"/>
      <c r="H400" s="41"/>
      <c r="I400" s="41"/>
      <c r="J400" s="41"/>
      <c r="K400" s="78">
        <f>F400</f>
        <v>30.97</v>
      </c>
      <c r="L400" s="100">
        <f>K400</f>
        <v>30.97</v>
      </c>
      <c r="M400" s="102">
        <v>1</v>
      </c>
      <c r="N400" s="108">
        <f t="shared" ref="N400" si="161">ROUND(M400*L400,2)</f>
        <v>30.97</v>
      </c>
      <c r="O400" s="42"/>
      <c r="P400" s="42"/>
      <c r="Q400" s="46">
        <f t="shared" si="156"/>
        <v>0</v>
      </c>
      <c r="R400" s="46">
        <f t="shared" si="157"/>
        <v>0</v>
      </c>
      <c r="S400" s="42">
        <f t="shared" si="158"/>
        <v>0</v>
      </c>
      <c r="T400" s="62"/>
    </row>
    <row r="401" spans="1:25" s="1" customFormat="1" ht="38.25" customHeight="1" x14ac:dyDescent="0.25">
      <c r="A401" s="19" t="s">
        <v>746</v>
      </c>
      <c r="B401" s="19"/>
      <c r="C401" s="19" t="s">
        <v>91</v>
      </c>
      <c r="D401" s="219" t="s">
        <v>699</v>
      </c>
      <c r="E401" s="3" t="s">
        <v>3</v>
      </c>
      <c r="F401" s="57">
        <v>30.97</v>
      </c>
      <c r="G401" s="14"/>
      <c r="H401" s="14"/>
      <c r="I401" s="14"/>
      <c r="J401" s="45"/>
      <c r="K401" s="193">
        <f>F401</f>
        <v>30.97</v>
      </c>
      <c r="L401" s="101">
        <f>K401</f>
        <v>30.97</v>
      </c>
      <c r="M401" s="101">
        <v>1.1000000000000001</v>
      </c>
      <c r="N401" s="133">
        <f>ROUND(M401*L401,2)</f>
        <v>34.07</v>
      </c>
      <c r="O401" s="11"/>
      <c r="P401" s="11"/>
      <c r="Q401" s="11">
        <f t="shared" si="156"/>
        <v>0</v>
      </c>
      <c r="R401" s="11">
        <f t="shared" si="157"/>
        <v>0</v>
      </c>
      <c r="S401" s="42">
        <f t="shared" si="158"/>
        <v>0</v>
      </c>
      <c r="T401" s="60"/>
      <c r="U401" s="4"/>
    </row>
    <row r="402" spans="1:25" s="88" customFormat="1" ht="27.75" customHeight="1" x14ac:dyDescent="0.25">
      <c r="A402" s="44" t="s">
        <v>1616</v>
      </c>
      <c r="B402" s="233" t="s">
        <v>1845</v>
      </c>
      <c r="C402" s="40" t="s">
        <v>90</v>
      </c>
      <c r="D402" s="70" t="s">
        <v>1609</v>
      </c>
      <c r="E402" s="41" t="s">
        <v>17</v>
      </c>
      <c r="F402" s="71">
        <f>F403+F404</f>
        <v>24</v>
      </c>
      <c r="G402" s="41"/>
      <c r="H402" s="41"/>
      <c r="I402" s="41"/>
      <c r="J402" s="41"/>
      <c r="K402" s="41"/>
      <c r="L402" s="71">
        <f>F402</f>
        <v>24</v>
      </c>
      <c r="M402" s="102">
        <v>1</v>
      </c>
      <c r="N402" s="108">
        <f t="shared" ref="N402:N404" si="162">ROUND(M402*L402,2)</f>
        <v>24</v>
      </c>
      <c r="O402" s="42"/>
      <c r="P402" s="42"/>
      <c r="Q402" s="46">
        <f t="shared" si="156"/>
        <v>0</v>
      </c>
      <c r="R402" s="46">
        <f t="shared" si="157"/>
        <v>0</v>
      </c>
      <c r="S402" s="42">
        <f t="shared" si="158"/>
        <v>0</v>
      </c>
      <c r="T402" s="62" t="s">
        <v>94</v>
      </c>
      <c r="U402" s="87"/>
      <c r="V402" s="87"/>
      <c r="W402" s="87"/>
      <c r="X402" s="87"/>
      <c r="Y402" s="87"/>
    </row>
    <row r="403" spans="1:25" s="152" customFormat="1" ht="15.75" customHeight="1" x14ac:dyDescent="0.25">
      <c r="A403" s="19" t="s">
        <v>1617</v>
      </c>
      <c r="B403" s="19"/>
      <c r="C403" s="19" t="s">
        <v>91</v>
      </c>
      <c r="D403" s="219" t="s">
        <v>688</v>
      </c>
      <c r="E403" s="14" t="s">
        <v>17</v>
      </c>
      <c r="F403" s="25">
        <v>1</v>
      </c>
      <c r="G403" s="25"/>
      <c r="H403" s="25"/>
      <c r="I403" s="25"/>
      <c r="J403" s="25"/>
      <c r="K403" s="25"/>
      <c r="L403" s="25">
        <f>F403</f>
        <v>1</v>
      </c>
      <c r="M403" s="101">
        <v>1</v>
      </c>
      <c r="N403" s="107">
        <f t="shared" si="162"/>
        <v>1</v>
      </c>
      <c r="O403" s="25"/>
      <c r="P403" s="25"/>
      <c r="Q403" s="11">
        <f t="shared" si="156"/>
        <v>0</v>
      </c>
      <c r="R403" s="11">
        <f t="shared" si="157"/>
        <v>0</v>
      </c>
      <c r="S403" s="25">
        <f t="shared" si="158"/>
        <v>0</v>
      </c>
      <c r="T403" s="35"/>
    </row>
    <row r="404" spans="1:25" s="152" customFormat="1" ht="15.75" customHeight="1" x14ac:dyDescent="0.25">
      <c r="A404" s="19" t="s">
        <v>1618</v>
      </c>
      <c r="B404" s="19"/>
      <c r="C404" s="19" t="s">
        <v>91</v>
      </c>
      <c r="D404" s="219" t="s">
        <v>689</v>
      </c>
      <c r="E404" s="14" t="s">
        <v>17</v>
      </c>
      <c r="F404" s="14">
        <v>23</v>
      </c>
      <c r="G404" s="14"/>
      <c r="H404" s="14"/>
      <c r="I404" s="14"/>
      <c r="J404" s="14"/>
      <c r="K404" s="14"/>
      <c r="L404" s="101">
        <f t="shared" ref="L404" si="163">F404</f>
        <v>23</v>
      </c>
      <c r="M404" s="101">
        <v>1</v>
      </c>
      <c r="N404" s="107">
        <f t="shared" si="162"/>
        <v>23</v>
      </c>
      <c r="O404" s="11"/>
      <c r="P404" s="11"/>
      <c r="Q404" s="11">
        <f t="shared" si="156"/>
        <v>0</v>
      </c>
      <c r="R404" s="11">
        <f t="shared" si="157"/>
        <v>0</v>
      </c>
      <c r="S404" s="25">
        <f t="shared" si="158"/>
        <v>0</v>
      </c>
      <c r="T404" s="60"/>
      <c r="W404" s="151"/>
    </row>
    <row r="405" spans="1:25" s="86" customFormat="1" ht="22.5" customHeight="1" x14ac:dyDescent="0.25">
      <c r="A405" s="65" t="s">
        <v>26</v>
      </c>
      <c r="B405" s="65"/>
      <c r="C405" s="65"/>
      <c r="D405" s="49" t="s">
        <v>750</v>
      </c>
      <c r="E405" s="66"/>
      <c r="F405" s="67"/>
      <c r="G405" s="66"/>
      <c r="H405" s="66"/>
      <c r="I405" s="66"/>
      <c r="J405" s="66"/>
      <c r="K405" s="66"/>
      <c r="L405" s="144"/>
      <c r="M405" s="98"/>
      <c r="N405" s="105"/>
      <c r="O405" s="68"/>
      <c r="P405" s="68"/>
      <c r="Q405" s="39"/>
      <c r="R405" s="39"/>
      <c r="S405" s="68"/>
      <c r="T405" s="68"/>
      <c r="U405" s="85"/>
      <c r="V405" s="85"/>
      <c r="W405" s="85"/>
      <c r="X405" s="85"/>
      <c r="Y405" s="85"/>
    </row>
    <row r="406" spans="1:25" s="92" customFormat="1" ht="32.25" customHeight="1" x14ac:dyDescent="0.25">
      <c r="A406" s="44" t="s">
        <v>749</v>
      </c>
      <c r="B406" s="230" t="s">
        <v>1624</v>
      </c>
      <c r="C406" s="44" t="s">
        <v>90</v>
      </c>
      <c r="D406" s="51" t="s">
        <v>92</v>
      </c>
      <c r="E406" s="41" t="s">
        <v>3</v>
      </c>
      <c r="F406" s="71">
        <f>F407+F408</f>
        <v>0</v>
      </c>
      <c r="G406" s="41"/>
      <c r="H406" s="41"/>
      <c r="I406" s="41"/>
      <c r="J406" s="43"/>
      <c r="K406" s="43">
        <f>SUM(K407:K448)</f>
        <v>2098.9</v>
      </c>
      <c r="L406" s="43"/>
      <c r="M406" s="100"/>
      <c r="N406" s="43">
        <f>K406</f>
        <v>2098.9</v>
      </c>
      <c r="O406" s="42"/>
      <c r="P406" s="42"/>
      <c r="Q406" s="46">
        <f t="shared" si="156"/>
        <v>0</v>
      </c>
      <c r="R406" s="46">
        <f t="shared" si="157"/>
        <v>0</v>
      </c>
      <c r="S406" s="42">
        <f t="shared" si="158"/>
        <v>0</v>
      </c>
      <c r="T406" s="42" t="s">
        <v>93</v>
      </c>
      <c r="U406" s="91"/>
      <c r="V406" s="91"/>
      <c r="W406" s="91"/>
      <c r="X406" s="91"/>
      <c r="Y406" s="91"/>
    </row>
    <row r="407" spans="1:25" s="1" customFormat="1" ht="18.75" customHeight="1" x14ac:dyDescent="0.25">
      <c r="A407" s="19" t="s">
        <v>787</v>
      </c>
      <c r="B407" s="19"/>
      <c r="C407" s="19" t="s">
        <v>91</v>
      </c>
      <c r="D407" s="215" t="s">
        <v>754</v>
      </c>
      <c r="E407" s="3" t="s">
        <v>748</v>
      </c>
      <c r="F407" s="11"/>
      <c r="G407" s="11">
        <v>0.4</v>
      </c>
      <c r="H407" s="11">
        <v>0.3</v>
      </c>
      <c r="I407" s="11">
        <f>(G407+H407)*2</f>
        <v>1.4</v>
      </c>
      <c r="J407" s="46">
        <v>2.82</v>
      </c>
      <c r="K407" s="189">
        <f>I407*J407</f>
        <v>3.95</v>
      </c>
      <c r="L407" s="11">
        <f>J407</f>
        <v>2.82</v>
      </c>
      <c r="M407" s="101">
        <v>1.1000000000000001</v>
      </c>
      <c r="N407" s="133">
        <f>M407*L407</f>
        <v>3.1019999999999999</v>
      </c>
      <c r="O407" s="11"/>
      <c r="P407" s="11"/>
      <c r="Q407" s="11">
        <f t="shared" si="156"/>
        <v>0</v>
      </c>
      <c r="R407" s="11">
        <f t="shared" si="157"/>
        <v>0</v>
      </c>
      <c r="S407" s="42">
        <f t="shared" si="158"/>
        <v>0</v>
      </c>
      <c r="T407" s="60"/>
      <c r="U407" s="4"/>
      <c r="V407" s="4"/>
      <c r="W407" s="4"/>
      <c r="X407" s="4"/>
      <c r="Y407" s="4"/>
    </row>
    <row r="408" spans="1:25" s="1" customFormat="1" ht="18.75" customHeight="1" x14ac:dyDescent="0.25">
      <c r="A408" s="19" t="s">
        <v>788</v>
      </c>
      <c r="B408" s="19"/>
      <c r="C408" s="19" t="s">
        <v>91</v>
      </c>
      <c r="D408" s="215" t="s">
        <v>755</v>
      </c>
      <c r="E408" s="3" t="s">
        <v>748</v>
      </c>
      <c r="F408" s="11"/>
      <c r="G408" s="11">
        <v>0.4</v>
      </c>
      <c r="H408" s="11">
        <v>0.3</v>
      </c>
      <c r="I408" s="11">
        <f t="shared" ref="I408:I417" si="164">(G408+H408)*2</f>
        <v>1.4</v>
      </c>
      <c r="J408" s="46">
        <v>2</v>
      </c>
      <c r="K408" s="189">
        <f t="shared" ref="K408:K417" si="165">I408*J408</f>
        <v>2.8</v>
      </c>
      <c r="L408" s="11">
        <f t="shared" ref="L408:L420" si="166">J408</f>
        <v>2</v>
      </c>
      <c r="M408" s="101">
        <v>1.1000000000000001</v>
      </c>
      <c r="N408" s="133">
        <f>M408*L408</f>
        <v>2.2000000000000002</v>
      </c>
      <c r="O408" s="11"/>
      <c r="P408" s="11"/>
      <c r="Q408" s="11">
        <f t="shared" si="156"/>
        <v>0</v>
      </c>
      <c r="R408" s="11">
        <f t="shared" si="157"/>
        <v>0</v>
      </c>
      <c r="S408" s="42">
        <f t="shared" si="158"/>
        <v>0</v>
      </c>
      <c r="T408" s="60"/>
    </row>
    <row r="409" spans="1:25" s="1" customFormat="1" ht="18.75" customHeight="1" x14ac:dyDescent="0.25">
      <c r="A409" s="19" t="s">
        <v>789</v>
      </c>
      <c r="B409" s="19"/>
      <c r="C409" s="19" t="s">
        <v>91</v>
      </c>
      <c r="D409" s="215" t="s">
        <v>756</v>
      </c>
      <c r="E409" s="3" t="s">
        <v>748</v>
      </c>
      <c r="F409" s="11"/>
      <c r="G409" s="11">
        <v>1.2</v>
      </c>
      <c r="H409" s="11">
        <v>0.35</v>
      </c>
      <c r="I409" s="11">
        <f t="shared" si="164"/>
        <v>3.1</v>
      </c>
      <c r="J409" s="46">
        <v>0.5</v>
      </c>
      <c r="K409" s="189">
        <f t="shared" si="165"/>
        <v>1.55</v>
      </c>
      <c r="L409" s="11">
        <f t="shared" si="166"/>
        <v>0.5</v>
      </c>
      <c r="M409" s="101">
        <v>1.1000000000000001</v>
      </c>
      <c r="N409" s="133">
        <f t="shared" ref="N409:N419" si="167">M409*L409</f>
        <v>0.55000000000000004</v>
      </c>
      <c r="O409" s="11"/>
      <c r="P409" s="11"/>
      <c r="Q409" s="11">
        <f t="shared" si="156"/>
        <v>0</v>
      </c>
      <c r="R409" s="11">
        <f t="shared" si="157"/>
        <v>0</v>
      </c>
      <c r="S409" s="42">
        <f t="shared" si="158"/>
        <v>0</v>
      </c>
      <c r="T409" s="60"/>
      <c r="U409" s="4"/>
      <c r="V409" s="4"/>
      <c r="W409" s="4"/>
      <c r="X409" s="4"/>
      <c r="Y409" s="4"/>
    </row>
    <row r="410" spans="1:25" s="1" customFormat="1" ht="18.75" customHeight="1" x14ac:dyDescent="0.25">
      <c r="A410" s="19" t="s">
        <v>790</v>
      </c>
      <c r="B410" s="19"/>
      <c r="C410" s="19" t="s">
        <v>91</v>
      </c>
      <c r="D410" s="215" t="s">
        <v>578</v>
      </c>
      <c r="E410" s="3" t="s">
        <v>748</v>
      </c>
      <c r="F410" s="11"/>
      <c r="G410" s="11">
        <v>1.2</v>
      </c>
      <c r="H410" s="11">
        <v>1.2</v>
      </c>
      <c r="I410" s="11">
        <f t="shared" si="164"/>
        <v>4.8</v>
      </c>
      <c r="J410" s="46">
        <v>0.28000000000000003</v>
      </c>
      <c r="K410" s="189">
        <f t="shared" si="165"/>
        <v>1.34</v>
      </c>
      <c r="L410" s="11">
        <f t="shared" si="166"/>
        <v>0.28000000000000003</v>
      </c>
      <c r="M410" s="101">
        <v>1.1000000000000001</v>
      </c>
      <c r="N410" s="133">
        <f t="shared" si="167"/>
        <v>0.308</v>
      </c>
      <c r="O410" s="11"/>
      <c r="P410" s="11"/>
      <c r="Q410" s="11">
        <f t="shared" si="156"/>
        <v>0</v>
      </c>
      <c r="R410" s="11">
        <f t="shared" si="157"/>
        <v>0</v>
      </c>
      <c r="S410" s="42">
        <f t="shared" si="158"/>
        <v>0</v>
      </c>
      <c r="T410" s="60"/>
      <c r="U410" s="4"/>
      <c r="V410" s="4"/>
      <c r="W410" s="4"/>
      <c r="X410" s="4"/>
    </row>
    <row r="411" spans="1:25" s="1" customFormat="1" ht="15.75" customHeight="1" x14ac:dyDescent="0.25">
      <c r="A411" s="19" t="s">
        <v>791</v>
      </c>
      <c r="B411" s="19"/>
      <c r="C411" s="19" t="s">
        <v>91</v>
      </c>
      <c r="D411" s="215" t="s">
        <v>757</v>
      </c>
      <c r="E411" s="3" t="s">
        <v>748</v>
      </c>
      <c r="F411" s="11"/>
      <c r="G411" s="11">
        <v>1.25</v>
      </c>
      <c r="H411" s="11">
        <v>0.75</v>
      </c>
      <c r="I411" s="11">
        <f t="shared" si="164"/>
        <v>4</v>
      </c>
      <c r="J411" s="46">
        <v>0.8</v>
      </c>
      <c r="K411" s="189">
        <f t="shared" si="165"/>
        <v>3.2</v>
      </c>
      <c r="L411" s="11">
        <f t="shared" si="166"/>
        <v>0.8</v>
      </c>
      <c r="M411" s="101">
        <v>1.1000000000000001</v>
      </c>
      <c r="N411" s="133">
        <f t="shared" si="167"/>
        <v>0.88</v>
      </c>
      <c r="O411" s="11"/>
      <c r="P411" s="11"/>
      <c r="Q411" s="11">
        <f t="shared" si="156"/>
        <v>0</v>
      </c>
      <c r="R411" s="11">
        <f t="shared" si="157"/>
        <v>0</v>
      </c>
      <c r="S411" s="42">
        <f t="shared" si="158"/>
        <v>0</v>
      </c>
      <c r="T411" s="60"/>
      <c r="U411" s="4"/>
      <c r="V411" s="4"/>
      <c r="W411" s="4"/>
      <c r="X411" s="4"/>
      <c r="Y411" s="4"/>
    </row>
    <row r="412" spans="1:25" s="1" customFormat="1" ht="15.75" customHeight="1" x14ac:dyDescent="0.25">
      <c r="A412" s="19" t="s">
        <v>792</v>
      </c>
      <c r="B412" s="19"/>
      <c r="C412" s="19" t="s">
        <v>91</v>
      </c>
      <c r="D412" s="215" t="s">
        <v>758</v>
      </c>
      <c r="E412" s="3" t="s">
        <v>748</v>
      </c>
      <c r="F412" s="11"/>
      <c r="G412" s="11">
        <v>1.3</v>
      </c>
      <c r="H412" s="11">
        <v>1.3</v>
      </c>
      <c r="I412" s="11">
        <f t="shared" si="164"/>
        <v>5.2</v>
      </c>
      <c r="J412" s="46">
        <v>3.03</v>
      </c>
      <c r="K412" s="189">
        <f t="shared" si="165"/>
        <v>15.76</v>
      </c>
      <c r="L412" s="11">
        <f t="shared" si="166"/>
        <v>3.03</v>
      </c>
      <c r="M412" s="101">
        <v>1.1000000000000001</v>
      </c>
      <c r="N412" s="133">
        <f t="shared" si="167"/>
        <v>3.3330000000000002</v>
      </c>
      <c r="O412" s="11"/>
      <c r="P412" s="11"/>
      <c r="Q412" s="11">
        <f t="shared" si="156"/>
        <v>0</v>
      </c>
      <c r="R412" s="11">
        <f t="shared" si="157"/>
        <v>0</v>
      </c>
      <c r="S412" s="42">
        <f t="shared" si="158"/>
        <v>0</v>
      </c>
      <c r="T412" s="60"/>
      <c r="U412" s="4"/>
      <c r="V412" s="4"/>
      <c r="W412" s="4"/>
      <c r="X412" s="4"/>
      <c r="Y412" s="4"/>
    </row>
    <row r="413" spans="1:25" s="1" customFormat="1" ht="15.75" customHeight="1" x14ac:dyDescent="0.25">
      <c r="A413" s="19" t="s">
        <v>793</v>
      </c>
      <c r="B413" s="19"/>
      <c r="C413" s="19" t="s">
        <v>91</v>
      </c>
      <c r="D413" s="215" t="s">
        <v>584</v>
      </c>
      <c r="E413" s="3" t="s">
        <v>748</v>
      </c>
      <c r="F413" s="11"/>
      <c r="G413" s="11">
        <v>2.2000000000000002</v>
      </c>
      <c r="H413" s="11">
        <v>0.55000000000000004</v>
      </c>
      <c r="I413" s="11">
        <f t="shared" si="164"/>
        <v>5.5</v>
      </c>
      <c r="J413" s="46">
        <v>84.62</v>
      </c>
      <c r="K413" s="189">
        <f t="shared" si="165"/>
        <v>465.41</v>
      </c>
      <c r="L413" s="11">
        <f t="shared" si="166"/>
        <v>84.62</v>
      </c>
      <c r="M413" s="101">
        <v>1.1000000000000001</v>
      </c>
      <c r="N413" s="133">
        <f t="shared" si="167"/>
        <v>93.081999999999994</v>
      </c>
      <c r="O413" s="11"/>
      <c r="P413" s="11"/>
      <c r="Q413" s="11">
        <f t="shared" si="156"/>
        <v>0</v>
      </c>
      <c r="R413" s="11">
        <f t="shared" si="157"/>
        <v>0</v>
      </c>
      <c r="S413" s="42">
        <f t="shared" si="158"/>
        <v>0</v>
      </c>
      <c r="T413" s="60"/>
    </row>
    <row r="414" spans="1:25" s="1" customFormat="1" ht="15.75" customHeight="1" x14ac:dyDescent="0.25">
      <c r="A414" s="19" t="s">
        <v>794</v>
      </c>
      <c r="B414" s="19"/>
      <c r="C414" s="19" t="s">
        <v>91</v>
      </c>
      <c r="D414" s="215" t="s">
        <v>759</v>
      </c>
      <c r="E414" s="3" t="s">
        <v>748</v>
      </c>
      <c r="F414" s="11"/>
      <c r="G414" s="11">
        <v>0.3</v>
      </c>
      <c r="H414" s="11">
        <v>0.15</v>
      </c>
      <c r="I414" s="11">
        <f t="shared" si="164"/>
        <v>0.9</v>
      </c>
      <c r="J414" s="46">
        <v>109.92</v>
      </c>
      <c r="K414" s="189">
        <f t="shared" si="165"/>
        <v>98.93</v>
      </c>
      <c r="L414" s="11">
        <f t="shared" si="166"/>
        <v>109.92</v>
      </c>
      <c r="M414" s="101">
        <v>1.1000000000000001</v>
      </c>
      <c r="N414" s="133">
        <f t="shared" si="167"/>
        <v>120.91200000000001</v>
      </c>
      <c r="O414" s="11"/>
      <c r="P414" s="11"/>
      <c r="Q414" s="11">
        <f t="shared" si="156"/>
        <v>0</v>
      </c>
      <c r="R414" s="11">
        <f t="shared" si="157"/>
        <v>0</v>
      </c>
      <c r="S414" s="42">
        <f t="shared" si="158"/>
        <v>0</v>
      </c>
      <c r="T414" s="60"/>
    </row>
    <row r="415" spans="1:25" s="1" customFormat="1" ht="15.75" customHeight="1" x14ac:dyDescent="0.25">
      <c r="A415" s="19" t="s">
        <v>795</v>
      </c>
      <c r="B415" s="19"/>
      <c r="C415" s="19" t="s">
        <v>91</v>
      </c>
      <c r="D415" s="215" t="s">
        <v>760</v>
      </c>
      <c r="E415" s="3" t="s">
        <v>748</v>
      </c>
      <c r="F415" s="11"/>
      <c r="G415" s="11">
        <v>0.4</v>
      </c>
      <c r="H415" s="11">
        <v>0.2</v>
      </c>
      <c r="I415" s="11">
        <f t="shared" si="164"/>
        <v>1.2</v>
      </c>
      <c r="J415" s="46">
        <v>478.34</v>
      </c>
      <c r="K415" s="189">
        <f t="shared" si="165"/>
        <v>574.01</v>
      </c>
      <c r="L415" s="11">
        <f t="shared" si="166"/>
        <v>478.34</v>
      </c>
      <c r="M415" s="101">
        <v>1.1000000000000001</v>
      </c>
      <c r="N415" s="133">
        <f t="shared" si="167"/>
        <v>526.17399999999998</v>
      </c>
      <c r="O415" s="11"/>
      <c r="P415" s="11"/>
      <c r="Q415" s="11">
        <f t="shared" si="156"/>
        <v>0</v>
      </c>
      <c r="R415" s="11">
        <f t="shared" si="157"/>
        <v>0</v>
      </c>
      <c r="S415" s="42">
        <f t="shared" si="158"/>
        <v>0</v>
      </c>
      <c r="T415" s="60"/>
      <c r="U415" s="4"/>
      <c r="V415" s="4"/>
      <c r="W415" s="4"/>
      <c r="X415" s="4"/>
      <c r="Y415" s="4"/>
    </row>
    <row r="416" spans="1:25" s="1" customFormat="1" ht="15.75" customHeight="1" x14ac:dyDescent="0.25">
      <c r="A416" s="19" t="s">
        <v>796</v>
      </c>
      <c r="B416" s="19"/>
      <c r="C416" s="19" t="s">
        <v>91</v>
      </c>
      <c r="D416" s="215" t="s">
        <v>761</v>
      </c>
      <c r="E416" s="3" t="s">
        <v>748</v>
      </c>
      <c r="F416" s="11"/>
      <c r="G416" s="11">
        <v>0.4</v>
      </c>
      <c r="H416" s="11">
        <v>0.3</v>
      </c>
      <c r="I416" s="11">
        <f t="shared" si="164"/>
        <v>1.4</v>
      </c>
      <c r="J416" s="46">
        <v>11</v>
      </c>
      <c r="K416" s="189">
        <f t="shared" si="165"/>
        <v>15.4</v>
      </c>
      <c r="L416" s="11">
        <f t="shared" si="166"/>
        <v>11</v>
      </c>
      <c r="M416" s="101">
        <v>1.1000000000000001</v>
      </c>
      <c r="N416" s="133">
        <f t="shared" si="167"/>
        <v>12.1</v>
      </c>
      <c r="O416" s="11"/>
      <c r="P416" s="11"/>
      <c r="Q416" s="11">
        <f t="shared" si="156"/>
        <v>0</v>
      </c>
      <c r="R416" s="11">
        <f t="shared" si="157"/>
        <v>0</v>
      </c>
      <c r="S416" s="42">
        <f t="shared" si="158"/>
        <v>0</v>
      </c>
      <c r="T416" s="60"/>
    </row>
    <row r="417" spans="1:25" s="1" customFormat="1" ht="15.75" customHeight="1" x14ac:dyDescent="0.25">
      <c r="A417" s="19" t="s">
        <v>797</v>
      </c>
      <c r="B417" s="19"/>
      <c r="C417" s="19" t="s">
        <v>91</v>
      </c>
      <c r="D417" s="215" t="s">
        <v>762</v>
      </c>
      <c r="E417" s="3" t="s">
        <v>748</v>
      </c>
      <c r="F417" s="11"/>
      <c r="G417" s="11">
        <v>0.4</v>
      </c>
      <c r="H417" s="11">
        <v>0.3</v>
      </c>
      <c r="I417" s="11">
        <f t="shared" si="164"/>
        <v>1.4</v>
      </c>
      <c r="J417" s="46">
        <v>0.99</v>
      </c>
      <c r="K417" s="189">
        <f t="shared" si="165"/>
        <v>1.39</v>
      </c>
      <c r="L417" s="11">
        <f t="shared" si="166"/>
        <v>0.99</v>
      </c>
      <c r="M417" s="101">
        <v>1.1000000000000001</v>
      </c>
      <c r="N417" s="133">
        <f t="shared" si="167"/>
        <v>1.089</v>
      </c>
      <c r="O417" s="11"/>
      <c r="P417" s="11"/>
      <c r="Q417" s="11">
        <f t="shared" si="156"/>
        <v>0</v>
      </c>
      <c r="R417" s="11">
        <f t="shared" si="157"/>
        <v>0</v>
      </c>
      <c r="S417" s="42">
        <f t="shared" si="158"/>
        <v>0</v>
      </c>
      <c r="T417" s="60"/>
    </row>
    <row r="418" spans="1:25" s="1" customFormat="1" ht="15.75" customHeight="1" x14ac:dyDescent="0.25">
      <c r="A418" s="19" t="s">
        <v>798</v>
      </c>
      <c r="B418" s="19"/>
      <c r="C418" s="19" t="s">
        <v>91</v>
      </c>
      <c r="D418" s="215" t="s">
        <v>417</v>
      </c>
      <c r="E418" s="3" t="s">
        <v>748</v>
      </c>
      <c r="F418" s="11"/>
      <c r="G418" s="11"/>
      <c r="H418" s="11"/>
      <c r="I418" s="11"/>
      <c r="J418" s="46">
        <v>505.15</v>
      </c>
      <c r="K418" s="189">
        <f>J418*0.1*3.14</f>
        <v>158.62</v>
      </c>
      <c r="L418" s="11">
        <f t="shared" si="166"/>
        <v>505.15</v>
      </c>
      <c r="M418" s="101">
        <v>1.1000000000000001</v>
      </c>
      <c r="N418" s="133">
        <f t="shared" si="167"/>
        <v>555.66499999999996</v>
      </c>
      <c r="O418" s="11"/>
      <c r="P418" s="11"/>
      <c r="Q418" s="11">
        <f t="shared" si="156"/>
        <v>0</v>
      </c>
      <c r="R418" s="11">
        <f t="shared" si="157"/>
        <v>0</v>
      </c>
      <c r="S418" s="42">
        <f t="shared" si="158"/>
        <v>0</v>
      </c>
      <c r="T418" s="60"/>
    </row>
    <row r="419" spans="1:25" s="1" customFormat="1" ht="15.75" customHeight="1" x14ac:dyDescent="0.25">
      <c r="A419" s="19" t="s">
        <v>799</v>
      </c>
      <c r="B419" s="19"/>
      <c r="C419" s="19" t="s">
        <v>91</v>
      </c>
      <c r="D419" s="215" t="s">
        <v>451</v>
      </c>
      <c r="E419" s="3" t="s">
        <v>748</v>
      </c>
      <c r="F419" s="11"/>
      <c r="G419" s="11"/>
      <c r="H419" s="11"/>
      <c r="I419" s="11"/>
      <c r="J419" s="46">
        <v>484.8</v>
      </c>
      <c r="K419" s="189">
        <f>J419*0.125*3.14</f>
        <v>190.28</v>
      </c>
      <c r="L419" s="11">
        <f t="shared" si="166"/>
        <v>484.8</v>
      </c>
      <c r="M419" s="101">
        <v>1.1000000000000001</v>
      </c>
      <c r="N419" s="133">
        <f t="shared" si="167"/>
        <v>533.28</v>
      </c>
      <c r="O419" s="11"/>
      <c r="P419" s="11"/>
      <c r="Q419" s="11">
        <f t="shared" si="156"/>
        <v>0</v>
      </c>
      <c r="R419" s="11">
        <f t="shared" si="157"/>
        <v>0</v>
      </c>
      <c r="S419" s="42">
        <f t="shared" si="158"/>
        <v>0</v>
      </c>
      <c r="T419" s="60"/>
    </row>
    <row r="420" spans="1:25" s="1" customFormat="1" ht="15.75" customHeight="1" x14ac:dyDescent="0.25">
      <c r="A420" s="19" t="s">
        <v>800</v>
      </c>
      <c r="B420" s="19"/>
      <c r="C420" s="19" t="s">
        <v>91</v>
      </c>
      <c r="D420" s="215" t="s">
        <v>763</v>
      </c>
      <c r="E420" s="3" t="s">
        <v>748</v>
      </c>
      <c r="F420" s="11"/>
      <c r="G420" s="11"/>
      <c r="H420" s="11"/>
      <c r="I420" s="11"/>
      <c r="J420" s="46">
        <v>0.83</v>
      </c>
      <c r="K420" s="189">
        <f>J420*0.63*3.14</f>
        <v>1.64</v>
      </c>
      <c r="L420" s="11">
        <f t="shared" si="166"/>
        <v>0.83</v>
      </c>
      <c r="M420" s="101">
        <v>1.1000000000000001</v>
      </c>
      <c r="N420" s="133">
        <f>M420*L420</f>
        <v>0.91300000000000003</v>
      </c>
      <c r="O420" s="11"/>
      <c r="P420" s="11"/>
      <c r="Q420" s="11">
        <f t="shared" si="156"/>
        <v>0</v>
      </c>
      <c r="R420" s="11">
        <f t="shared" si="157"/>
        <v>0</v>
      </c>
      <c r="S420" s="42">
        <f t="shared" si="158"/>
        <v>0</v>
      </c>
      <c r="T420" s="60"/>
    </row>
    <row r="421" spans="1:25" s="1" customFormat="1" ht="15.75" customHeight="1" x14ac:dyDescent="0.25">
      <c r="A421" s="19" t="s">
        <v>801</v>
      </c>
      <c r="B421" s="19"/>
      <c r="C421" s="19" t="s">
        <v>91</v>
      </c>
      <c r="D421" s="215" t="s">
        <v>764</v>
      </c>
      <c r="E421" s="3" t="s">
        <v>17</v>
      </c>
      <c r="F421" s="140">
        <v>34</v>
      </c>
      <c r="G421" s="11"/>
      <c r="H421" s="11"/>
      <c r="I421" s="11"/>
      <c r="J421" s="46"/>
      <c r="K421" s="189">
        <v>34</v>
      </c>
      <c r="L421" s="58">
        <f>F421</f>
        <v>34</v>
      </c>
      <c r="M421" s="101">
        <v>1</v>
      </c>
      <c r="N421" s="133">
        <f>M421*L421</f>
        <v>34</v>
      </c>
      <c r="O421" s="11"/>
      <c r="P421" s="11"/>
      <c r="Q421" s="11">
        <f t="shared" si="156"/>
        <v>0</v>
      </c>
      <c r="R421" s="11">
        <f t="shared" si="157"/>
        <v>0</v>
      </c>
      <c r="S421" s="42">
        <f t="shared" si="158"/>
        <v>0</v>
      </c>
      <c r="T421" s="60"/>
    </row>
    <row r="422" spans="1:25" s="1" customFormat="1" ht="15.75" customHeight="1" x14ac:dyDescent="0.25">
      <c r="A422" s="19" t="s">
        <v>802</v>
      </c>
      <c r="B422" s="19"/>
      <c r="C422" s="19" t="s">
        <v>91</v>
      </c>
      <c r="D422" s="215" t="s">
        <v>765</v>
      </c>
      <c r="E422" s="3" t="s">
        <v>17</v>
      </c>
      <c r="F422" s="140">
        <v>67</v>
      </c>
      <c r="G422" s="11"/>
      <c r="H422" s="11"/>
      <c r="I422" s="11"/>
      <c r="J422" s="46"/>
      <c r="K422" s="189">
        <v>67</v>
      </c>
      <c r="L422" s="58">
        <f t="shared" ref="L422:L430" si="168">F422</f>
        <v>67</v>
      </c>
      <c r="M422" s="101">
        <v>1</v>
      </c>
      <c r="N422" s="133">
        <f t="shared" ref="N422:N430" si="169">M422*L422</f>
        <v>67</v>
      </c>
      <c r="O422" s="11"/>
      <c r="P422" s="11"/>
      <c r="Q422" s="11">
        <f t="shared" si="156"/>
        <v>0</v>
      </c>
      <c r="R422" s="11">
        <f t="shared" si="157"/>
        <v>0</v>
      </c>
      <c r="S422" s="42">
        <f t="shared" si="158"/>
        <v>0</v>
      </c>
      <c r="T422" s="60"/>
    </row>
    <row r="423" spans="1:25" s="1" customFormat="1" ht="15.75" customHeight="1" x14ac:dyDescent="0.25">
      <c r="A423" s="19" t="s">
        <v>803</v>
      </c>
      <c r="B423" s="19"/>
      <c r="C423" s="19" t="s">
        <v>91</v>
      </c>
      <c r="D423" s="215" t="s">
        <v>420</v>
      </c>
      <c r="E423" s="3" t="s">
        <v>17</v>
      </c>
      <c r="F423" s="140">
        <v>34</v>
      </c>
      <c r="G423" s="11"/>
      <c r="H423" s="11"/>
      <c r="I423" s="11"/>
      <c r="J423" s="46"/>
      <c r="K423" s="189">
        <v>34</v>
      </c>
      <c r="L423" s="58">
        <f t="shared" si="168"/>
        <v>34</v>
      </c>
      <c r="M423" s="101">
        <v>1</v>
      </c>
      <c r="N423" s="133">
        <f t="shared" si="169"/>
        <v>34</v>
      </c>
      <c r="O423" s="11"/>
      <c r="P423" s="11"/>
      <c r="Q423" s="11">
        <f t="shared" si="156"/>
        <v>0</v>
      </c>
      <c r="R423" s="11">
        <f t="shared" si="157"/>
        <v>0</v>
      </c>
      <c r="S423" s="42">
        <f t="shared" si="158"/>
        <v>0</v>
      </c>
      <c r="T423" s="60"/>
    </row>
    <row r="424" spans="1:25" s="1" customFormat="1" ht="15.75" customHeight="1" x14ac:dyDescent="0.25">
      <c r="A424" s="19" t="s">
        <v>804</v>
      </c>
      <c r="B424" s="19"/>
      <c r="C424" s="19" t="s">
        <v>91</v>
      </c>
      <c r="D424" s="215" t="s">
        <v>452</v>
      </c>
      <c r="E424" s="3" t="s">
        <v>17</v>
      </c>
      <c r="F424" s="140">
        <v>132</v>
      </c>
      <c r="G424" s="25"/>
      <c r="H424" s="25"/>
      <c r="I424" s="25"/>
      <c r="J424" s="42"/>
      <c r="K424" s="189">
        <v>132</v>
      </c>
      <c r="L424" s="58">
        <f t="shared" si="168"/>
        <v>132</v>
      </c>
      <c r="M424" s="101">
        <v>1</v>
      </c>
      <c r="N424" s="133">
        <f t="shared" si="169"/>
        <v>132</v>
      </c>
      <c r="O424" s="25"/>
      <c r="P424" s="25"/>
      <c r="Q424" s="11">
        <f t="shared" si="156"/>
        <v>0</v>
      </c>
      <c r="R424" s="11">
        <f t="shared" si="157"/>
        <v>0</v>
      </c>
      <c r="S424" s="42">
        <f t="shared" si="158"/>
        <v>0</v>
      </c>
      <c r="T424" s="35"/>
    </row>
    <row r="425" spans="1:25" s="1" customFormat="1" ht="15.75" customHeight="1" x14ac:dyDescent="0.25">
      <c r="A425" s="19" t="s">
        <v>805</v>
      </c>
      <c r="B425" s="19"/>
      <c r="C425" s="19" t="s">
        <v>91</v>
      </c>
      <c r="D425" s="215" t="s">
        <v>766</v>
      </c>
      <c r="E425" s="3" t="s">
        <v>17</v>
      </c>
      <c r="F425" s="140">
        <v>51</v>
      </c>
      <c r="G425" s="14"/>
      <c r="H425" s="14"/>
      <c r="I425" s="14"/>
      <c r="J425" s="45"/>
      <c r="K425" s="189">
        <v>51</v>
      </c>
      <c r="L425" s="58">
        <f t="shared" si="168"/>
        <v>51</v>
      </c>
      <c r="M425" s="101">
        <v>1</v>
      </c>
      <c r="N425" s="133">
        <f t="shared" si="169"/>
        <v>51</v>
      </c>
      <c r="O425" s="11"/>
      <c r="P425" s="11"/>
      <c r="Q425" s="11">
        <f t="shared" si="156"/>
        <v>0</v>
      </c>
      <c r="R425" s="11">
        <f t="shared" si="157"/>
        <v>0</v>
      </c>
      <c r="S425" s="42">
        <f t="shared" si="158"/>
        <v>0</v>
      </c>
      <c r="T425" s="60"/>
    </row>
    <row r="426" spans="1:25" s="1" customFormat="1" ht="15.75" customHeight="1" x14ac:dyDescent="0.25">
      <c r="A426" s="19" t="s">
        <v>806</v>
      </c>
      <c r="B426" s="19"/>
      <c r="C426" s="19" t="s">
        <v>91</v>
      </c>
      <c r="D426" s="215" t="s">
        <v>767</v>
      </c>
      <c r="E426" s="3" t="s">
        <v>17</v>
      </c>
      <c r="F426" s="140">
        <v>85</v>
      </c>
      <c r="G426" s="14"/>
      <c r="H426" s="14"/>
      <c r="I426" s="14"/>
      <c r="J426" s="45"/>
      <c r="K426" s="189">
        <v>85</v>
      </c>
      <c r="L426" s="58">
        <f t="shared" si="168"/>
        <v>85</v>
      </c>
      <c r="M426" s="101">
        <v>1</v>
      </c>
      <c r="N426" s="133">
        <f t="shared" si="169"/>
        <v>85</v>
      </c>
      <c r="O426" s="11"/>
      <c r="P426" s="11"/>
      <c r="Q426" s="11">
        <f t="shared" si="156"/>
        <v>0</v>
      </c>
      <c r="R426" s="11">
        <f t="shared" si="157"/>
        <v>0</v>
      </c>
      <c r="S426" s="42">
        <f t="shared" si="158"/>
        <v>0</v>
      </c>
      <c r="T426" s="60"/>
    </row>
    <row r="427" spans="1:25" s="1" customFormat="1" ht="15.75" customHeight="1" x14ac:dyDescent="0.25">
      <c r="A427" s="19" t="s">
        <v>807</v>
      </c>
      <c r="B427" s="19"/>
      <c r="C427" s="19" t="s">
        <v>91</v>
      </c>
      <c r="D427" s="215" t="s">
        <v>454</v>
      </c>
      <c r="E427" s="3" t="s">
        <v>17</v>
      </c>
      <c r="F427" s="140">
        <v>3</v>
      </c>
      <c r="G427" s="25"/>
      <c r="H427" s="25"/>
      <c r="I427" s="25"/>
      <c r="J427" s="42"/>
      <c r="K427" s="189">
        <v>3</v>
      </c>
      <c r="L427" s="58">
        <f t="shared" si="168"/>
        <v>3</v>
      </c>
      <c r="M427" s="101">
        <v>1</v>
      </c>
      <c r="N427" s="133">
        <f t="shared" si="169"/>
        <v>3</v>
      </c>
      <c r="O427" s="25"/>
      <c r="P427" s="25"/>
      <c r="Q427" s="11">
        <f t="shared" si="156"/>
        <v>0</v>
      </c>
      <c r="R427" s="11">
        <f t="shared" si="157"/>
        <v>0</v>
      </c>
      <c r="S427" s="42">
        <f t="shared" si="158"/>
        <v>0</v>
      </c>
      <c r="T427" s="35"/>
    </row>
    <row r="428" spans="1:25" s="1" customFormat="1" ht="15.75" customHeight="1" x14ac:dyDescent="0.25">
      <c r="A428" s="19" t="s">
        <v>808</v>
      </c>
      <c r="B428" s="19"/>
      <c r="C428" s="19" t="s">
        <v>91</v>
      </c>
      <c r="D428" s="215" t="s">
        <v>768</v>
      </c>
      <c r="E428" s="3" t="s">
        <v>17</v>
      </c>
      <c r="F428" s="140">
        <v>11</v>
      </c>
      <c r="G428" s="14"/>
      <c r="H428" s="14"/>
      <c r="I428" s="14"/>
      <c r="J428" s="45"/>
      <c r="K428" s="188">
        <v>4.62</v>
      </c>
      <c r="L428" s="58">
        <f t="shared" si="168"/>
        <v>11</v>
      </c>
      <c r="M428" s="101">
        <v>1</v>
      </c>
      <c r="N428" s="133">
        <f t="shared" si="169"/>
        <v>11</v>
      </c>
      <c r="O428" s="11"/>
      <c r="P428" s="11"/>
      <c r="Q428" s="11">
        <f t="shared" si="156"/>
        <v>0</v>
      </c>
      <c r="R428" s="11">
        <f t="shared" si="157"/>
        <v>0</v>
      </c>
      <c r="S428" s="42">
        <f t="shared" si="158"/>
        <v>0</v>
      </c>
      <c r="T428" s="60"/>
    </row>
    <row r="429" spans="1:25" s="1" customFormat="1" ht="15.75" customHeight="1" x14ac:dyDescent="0.25">
      <c r="A429" s="19" t="s">
        <v>809</v>
      </c>
      <c r="B429" s="19"/>
      <c r="C429" s="19" t="s">
        <v>91</v>
      </c>
      <c r="D429" s="215" t="s">
        <v>769</v>
      </c>
      <c r="E429" s="3" t="s">
        <v>17</v>
      </c>
      <c r="F429" s="140">
        <v>17</v>
      </c>
      <c r="G429" s="14"/>
      <c r="H429" s="14"/>
      <c r="I429" s="14"/>
      <c r="J429" s="45"/>
      <c r="K429" s="188">
        <v>7.14</v>
      </c>
      <c r="L429" s="58">
        <f t="shared" si="168"/>
        <v>17</v>
      </c>
      <c r="M429" s="101">
        <v>1</v>
      </c>
      <c r="N429" s="133">
        <f t="shared" si="169"/>
        <v>17</v>
      </c>
      <c r="O429" s="11"/>
      <c r="P429" s="11"/>
      <c r="Q429" s="11">
        <f t="shared" si="156"/>
        <v>0</v>
      </c>
      <c r="R429" s="11">
        <f t="shared" si="157"/>
        <v>0</v>
      </c>
      <c r="S429" s="42">
        <f t="shared" si="158"/>
        <v>0</v>
      </c>
      <c r="T429" s="60"/>
    </row>
    <row r="430" spans="1:25" s="1" customFormat="1" ht="24" customHeight="1" x14ac:dyDescent="0.25">
      <c r="A430" s="19" t="s">
        <v>810</v>
      </c>
      <c r="B430" s="19"/>
      <c r="C430" s="19" t="s">
        <v>91</v>
      </c>
      <c r="D430" s="215" t="s">
        <v>770</v>
      </c>
      <c r="E430" s="3" t="s">
        <v>17</v>
      </c>
      <c r="F430" s="140">
        <v>1</v>
      </c>
      <c r="G430" s="14"/>
      <c r="H430" s="14"/>
      <c r="I430" s="14"/>
      <c r="J430" s="45"/>
      <c r="K430" s="188">
        <v>1.65</v>
      </c>
      <c r="L430" s="58">
        <f t="shared" si="168"/>
        <v>1</v>
      </c>
      <c r="M430" s="101">
        <v>1</v>
      </c>
      <c r="N430" s="133">
        <f t="shared" si="169"/>
        <v>1</v>
      </c>
      <c r="O430" s="11"/>
      <c r="P430" s="11"/>
      <c r="Q430" s="11">
        <f t="shared" si="156"/>
        <v>0</v>
      </c>
      <c r="R430" s="11">
        <f t="shared" si="157"/>
        <v>0</v>
      </c>
      <c r="S430" s="42">
        <f t="shared" si="158"/>
        <v>0</v>
      </c>
      <c r="T430" s="60"/>
    </row>
    <row r="431" spans="1:25" s="1" customFormat="1" ht="15.75" customHeight="1" x14ac:dyDescent="0.25">
      <c r="A431" s="19" t="s">
        <v>811</v>
      </c>
      <c r="B431" s="19"/>
      <c r="C431" s="19" t="s">
        <v>91</v>
      </c>
      <c r="D431" s="215" t="s">
        <v>771</v>
      </c>
      <c r="E431" s="3" t="s">
        <v>17</v>
      </c>
      <c r="F431" s="140">
        <v>17</v>
      </c>
      <c r="G431" s="28"/>
      <c r="H431" s="28"/>
      <c r="I431" s="28"/>
      <c r="J431" s="41"/>
      <c r="K431" s="188">
        <v>1.53</v>
      </c>
      <c r="L431" s="58">
        <f t="shared" ref="L431:L433" si="170">F431</f>
        <v>17</v>
      </c>
      <c r="M431" s="101">
        <v>1</v>
      </c>
      <c r="N431" s="133">
        <f t="shared" ref="N431:N434" si="171">M431*L431</f>
        <v>17</v>
      </c>
      <c r="O431" s="25"/>
      <c r="P431" s="25"/>
      <c r="Q431" s="11">
        <f t="shared" si="156"/>
        <v>0</v>
      </c>
      <c r="R431" s="11">
        <f t="shared" si="157"/>
        <v>0</v>
      </c>
      <c r="S431" s="42">
        <f t="shared" si="158"/>
        <v>0</v>
      </c>
      <c r="T431" s="12"/>
      <c r="U431" s="4"/>
      <c r="V431" s="4"/>
      <c r="W431" s="4"/>
      <c r="X431" s="4"/>
    </row>
    <row r="432" spans="1:25" s="1" customFormat="1" ht="15.75" customHeight="1" x14ac:dyDescent="0.25">
      <c r="A432" s="19" t="s">
        <v>812</v>
      </c>
      <c r="B432" s="19"/>
      <c r="C432" s="19" t="s">
        <v>91</v>
      </c>
      <c r="D432" s="215" t="s">
        <v>772</v>
      </c>
      <c r="E432" s="3" t="s">
        <v>17</v>
      </c>
      <c r="F432" s="140">
        <v>17</v>
      </c>
      <c r="G432" s="14"/>
      <c r="H432" s="14"/>
      <c r="I432" s="14"/>
      <c r="J432" s="45"/>
      <c r="K432" s="188">
        <v>2.38</v>
      </c>
      <c r="L432" s="58">
        <f t="shared" si="170"/>
        <v>17</v>
      </c>
      <c r="M432" s="101">
        <v>1</v>
      </c>
      <c r="N432" s="133">
        <f t="shared" si="171"/>
        <v>17</v>
      </c>
      <c r="O432" s="11"/>
      <c r="P432" s="11"/>
      <c r="Q432" s="11">
        <f t="shared" si="156"/>
        <v>0</v>
      </c>
      <c r="R432" s="11">
        <f t="shared" si="157"/>
        <v>0</v>
      </c>
      <c r="S432" s="42">
        <f t="shared" si="158"/>
        <v>0</v>
      </c>
      <c r="T432" s="64"/>
      <c r="U432" s="4"/>
      <c r="V432" s="4"/>
      <c r="W432" s="4"/>
      <c r="X432" s="4"/>
      <c r="Y432" s="4"/>
    </row>
    <row r="433" spans="1:25" s="1" customFormat="1" ht="15.75" customHeight="1" x14ac:dyDescent="0.25">
      <c r="A433" s="19" t="s">
        <v>813</v>
      </c>
      <c r="B433" s="19"/>
      <c r="C433" s="19" t="s">
        <v>91</v>
      </c>
      <c r="D433" s="215" t="s">
        <v>773</v>
      </c>
      <c r="E433" s="3" t="s">
        <v>17</v>
      </c>
      <c r="F433" s="140">
        <v>1</v>
      </c>
      <c r="G433" s="14"/>
      <c r="H433" s="14"/>
      <c r="I433" s="14"/>
      <c r="J433" s="45"/>
      <c r="K433" s="188">
        <v>1.95</v>
      </c>
      <c r="L433" s="58">
        <f t="shared" si="170"/>
        <v>1</v>
      </c>
      <c r="M433" s="101">
        <v>1</v>
      </c>
      <c r="N433" s="133">
        <f t="shared" si="171"/>
        <v>1</v>
      </c>
      <c r="O433" s="11"/>
      <c r="P433" s="11"/>
      <c r="Q433" s="11">
        <f t="shared" si="156"/>
        <v>0</v>
      </c>
      <c r="R433" s="11">
        <f t="shared" si="157"/>
        <v>0</v>
      </c>
      <c r="S433" s="42">
        <f t="shared" si="158"/>
        <v>0</v>
      </c>
      <c r="T433" s="64"/>
      <c r="U433" s="4"/>
      <c r="V433" s="4"/>
      <c r="W433" s="4"/>
      <c r="X433" s="4"/>
      <c r="Y433" s="4"/>
    </row>
    <row r="434" spans="1:25" s="1" customFormat="1" ht="15.75" customHeight="1" x14ac:dyDescent="0.25">
      <c r="A434" s="19" t="s">
        <v>814</v>
      </c>
      <c r="B434" s="19"/>
      <c r="C434" s="19" t="s">
        <v>91</v>
      </c>
      <c r="D434" s="215" t="s">
        <v>774</v>
      </c>
      <c r="E434" s="3" t="s">
        <v>17</v>
      </c>
      <c r="F434" s="140">
        <v>1</v>
      </c>
      <c r="G434" s="14"/>
      <c r="H434" s="14"/>
      <c r="I434" s="14"/>
      <c r="J434" s="45"/>
      <c r="K434" s="188"/>
      <c r="L434" s="58">
        <f>F434</f>
        <v>1</v>
      </c>
      <c r="M434" s="101">
        <v>1</v>
      </c>
      <c r="N434" s="133">
        <f t="shared" si="171"/>
        <v>1</v>
      </c>
      <c r="O434" s="11"/>
      <c r="P434" s="11"/>
      <c r="Q434" s="11">
        <f t="shared" si="156"/>
        <v>0</v>
      </c>
      <c r="R434" s="11">
        <f t="shared" si="157"/>
        <v>0</v>
      </c>
      <c r="S434" s="42">
        <f t="shared" si="158"/>
        <v>0</v>
      </c>
      <c r="T434" s="27"/>
    </row>
    <row r="435" spans="1:25" s="1" customFormat="1" ht="19.5" customHeight="1" x14ac:dyDescent="0.25">
      <c r="A435" s="19" t="s">
        <v>815</v>
      </c>
      <c r="B435" s="19"/>
      <c r="C435" s="19" t="s">
        <v>91</v>
      </c>
      <c r="D435" s="215" t="s">
        <v>673</v>
      </c>
      <c r="E435" s="3" t="s">
        <v>17</v>
      </c>
      <c r="F435" s="140">
        <v>2</v>
      </c>
      <c r="G435" s="28"/>
      <c r="H435" s="28"/>
      <c r="I435" s="28"/>
      <c r="J435" s="41"/>
      <c r="K435" s="199">
        <v>0.16</v>
      </c>
      <c r="L435" s="58">
        <f t="shared" ref="L435:L449" si="172">F435</f>
        <v>2</v>
      </c>
      <c r="M435" s="101">
        <v>1</v>
      </c>
      <c r="N435" s="133">
        <f t="shared" ref="N435:N449" si="173">M435*L435</f>
        <v>2</v>
      </c>
      <c r="O435" s="25"/>
      <c r="P435" s="25"/>
      <c r="Q435" s="11">
        <f t="shared" si="156"/>
        <v>0</v>
      </c>
      <c r="R435" s="11">
        <f t="shared" si="157"/>
        <v>0</v>
      </c>
      <c r="S435" s="42">
        <f t="shared" si="158"/>
        <v>0</v>
      </c>
      <c r="T435" s="25"/>
      <c r="U435" s="4"/>
      <c r="V435" s="4"/>
      <c r="W435" s="4"/>
      <c r="X435" s="4"/>
      <c r="Y435" s="4"/>
    </row>
    <row r="436" spans="1:25" s="1" customFormat="1" ht="15.75" customHeight="1" x14ac:dyDescent="0.25">
      <c r="A436" s="19" t="s">
        <v>816</v>
      </c>
      <c r="B436" s="19"/>
      <c r="C436" s="19" t="s">
        <v>91</v>
      </c>
      <c r="D436" s="215" t="s">
        <v>775</v>
      </c>
      <c r="E436" s="3" t="s">
        <v>17</v>
      </c>
      <c r="F436" s="140">
        <v>15</v>
      </c>
      <c r="G436" s="14"/>
      <c r="H436" s="14"/>
      <c r="I436" s="14"/>
      <c r="J436" s="45"/>
      <c r="K436" s="193">
        <v>1.74</v>
      </c>
      <c r="L436" s="58">
        <f t="shared" si="172"/>
        <v>15</v>
      </c>
      <c r="M436" s="101">
        <v>1</v>
      </c>
      <c r="N436" s="133">
        <f t="shared" si="173"/>
        <v>15</v>
      </c>
      <c r="O436" s="11"/>
      <c r="P436" s="11"/>
      <c r="Q436" s="11">
        <f t="shared" si="156"/>
        <v>0</v>
      </c>
      <c r="R436" s="11">
        <f t="shared" si="157"/>
        <v>0</v>
      </c>
      <c r="S436" s="42">
        <f t="shared" si="158"/>
        <v>0</v>
      </c>
      <c r="T436" s="60"/>
      <c r="U436" s="4"/>
      <c r="V436" s="4"/>
      <c r="W436" s="4"/>
      <c r="X436" s="4"/>
      <c r="Y436" s="4"/>
    </row>
    <row r="437" spans="1:25" s="1" customFormat="1" ht="27.75" customHeight="1" x14ac:dyDescent="0.25">
      <c r="A437" s="19" t="s">
        <v>817</v>
      </c>
      <c r="B437" s="19"/>
      <c r="C437" s="19" t="s">
        <v>91</v>
      </c>
      <c r="D437" s="215" t="s">
        <v>425</v>
      </c>
      <c r="E437" s="3" t="s">
        <v>17</v>
      </c>
      <c r="F437" s="140">
        <v>404</v>
      </c>
      <c r="G437" s="14"/>
      <c r="H437" s="14"/>
      <c r="I437" s="14"/>
      <c r="J437" s="45"/>
      <c r="K437" s="193">
        <v>32.630000000000003</v>
      </c>
      <c r="L437" s="58">
        <f t="shared" si="172"/>
        <v>404</v>
      </c>
      <c r="M437" s="101">
        <v>1</v>
      </c>
      <c r="N437" s="133">
        <f t="shared" si="173"/>
        <v>404</v>
      </c>
      <c r="O437" s="11"/>
      <c r="P437" s="11"/>
      <c r="Q437" s="11">
        <f t="shared" si="156"/>
        <v>0</v>
      </c>
      <c r="R437" s="11">
        <f t="shared" si="157"/>
        <v>0</v>
      </c>
      <c r="S437" s="42">
        <f t="shared" si="158"/>
        <v>0</v>
      </c>
      <c r="T437" s="60"/>
      <c r="U437" s="4"/>
      <c r="V437" s="4"/>
      <c r="W437" s="4"/>
      <c r="X437" s="4"/>
    </row>
    <row r="438" spans="1:25" s="1" customFormat="1" ht="27.75" customHeight="1" x14ac:dyDescent="0.25">
      <c r="A438" s="19" t="s">
        <v>818</v>
      </c>
      <c r="B438" s="19"/>
      <c r="C438" s="19" t="s">
        <v>91</v>
      </c>
      <c r="D438" s="215" t="s">
        <v>460</v>
      </c>
      <c r="E438" s="3" t="s">
        <v>17</v>
      </c>
      <c r="F438" s="140">
        <v>274</v>
      </c>
      <c r="G438" s="11"/>
      <c r="H438" s="11"/>
      <c r="I438" s="11"/>
      <c r="J438" s="46"/>
      <c r="K438" s="193">
        <v>31.89</v>
      </c>
      <c r="L438" s="58">
        <f t="shared" si="172"/>
        <v>274</v>
      </c>
      <c r="M438" s="101">
        <v>1</v>
      </c>
      <c r="N438" s="133">
        <f t="shared" si="173"/>
        <v>274</v>
      </c>
      <c r="O438" s="11"/>
      <c r="P438" s="11"/>
      <c r="Q438" s="11">
        <f t="shared" si="156"/>
        <v>0</v>
      </c>
      <c r="R438" s="11">
        <f t="shared" si="157"/>
        <v>0</v>
      </c>
      <c r="S438" s="42">
        <f t="shared" si="158"/>
        <v>0</v>
      </c>
      <c r="T438" s="60"/>
    </row>
    <row r="439" spans="1:25" s="1" customFormat="1" ht="31.5" customHeight="1" x14ac:dyDescent="0.25">
      <c r="A439" s="19" t="s">
        <v>819</v>
      </c>
      <c r="B439" s="19"/>
      <c r="C439" s="19" t="s">
        <v>91</v>
      </c>
      <c r="D439" s="215" t="s">
        <v>776</v>
      </c>
      <c r="E439" s="3" t="s">
        <v>17</v>
      </c>
      <c r="F439" s="140">
        <v>2</v>
      </c>
      <c r="G439" s="11"/>
      <c r="H439" s="11"/>
      <c r="I439" s="11"/>
      <c r="J439" s="46"/>
      <c r="K439" s="189">
        <v>3.21</v>
      </c>
      <c r="L439" s="58">
        <f t="shared" si="172"/>
        <v>2</v>
      </c>
      <c r="M439" s="101">
        <v>1</v>
      </c>
      <c r="N439" s="133">
        <f t="shared" si="173"/>
        <v>2</v>
      </c>
      <c r="O439" s="11"/>
      <c r="P439" s="11"/>
      <c r="Q439" s="11">
        <f t="shared" si="156"/>
        <v>0</v>
      </c>
      <c r="R439" s="11">
        <f t="shared" si="157"/>
        <v>0</v>
      </c>
      <c r="S439" s="42">
        <f t="shared" si="158"/>
        <v>0</v>
      </c>
      <c r="T439" s="60"/>
      <c r="U439" s="4"/>
      <c r="V439" s="4"/>
      <c r="W439" s="4"/>
    </row>
    <row r="440" spans="1:25" s="1" customFormat="1" ht="31.5" customHeight="1" x14ac:dyDescent="0.25">
      <c r="A440" s="19" t="s">
        <v>820</v>
      </c>
      <c r="B440" s="19"/>
      <c r="C440" s="19" t="s">
        <v>91</v>
      </c>
      <c r="D440" s="215" t="s">
        <v>777</v>
      </c>
      <c r="E440" s="3" t="s">
        <v>17</v>
      </c>
      <c r="F440" s="140">
        <v>34</v>
      </c>
      <c r="G440" s="11"/>
      <c r="H440" s="11"/>
      <c r="I440" s="11"/>
      <c r="J440" s="46"/>
      <c r="K440" s="189">
        <v>29.72</v>
      </c>
      <c r="L440" s="58">
        <f t="shared" si="172"/>
        <v>34</v>
      </c>
      <c r="M440" s="101">
        <v>1</v>
      </c>
      <c r="N440" s="133">
        <f t="shared" si="173"/>
        <v>34</v>
      </c>
      <c r="O440" s="11"/>
      <c r="P440" s="11"/>
      <c r="Q440" s="11">
        <f t="shared" si="156"/>
        <v>0</v>
      </c>
      <c r="R440" s="11">
        <f t="shared" si="157"/>
        <v>0</v>
      </c>
      <c r="S440" s="42">
        <f t="shared" si="158"/>
        <v>0</v>
      </c>
      <c r="T440" s="60"/>
    </row>
    <row r="441" spans="1:25" s="1" customFormat="1" ht="31.5" customHeight="1" x14ac:dyDescent="0.25">
      <c r="A441" s="19" t="s">
        <v>821</v>
      </c>
      <c r="B441" s="19"/>
      <c r="C441" s="19" t="s">
        <v>91</v>
      </c>
      <c r="D441" s="215" t="s">
        <v>778</v>
      </c>
      <c r="E441" s="3" t="s">
        <v>17</v>
      </c>
      <c r="F441" s="140">
        <v>1</v>
      </c>
      <c r="G441" s="25"/>
      <c r="H441" s="25"/>
      <c r="I441" s="25"/>
      <c r="J441" s="42"/>
      <c r="K441" s="190">
        <v>5.3</v>
      </c>
      <c r="L441" s="58">
        <f t="shared" si="172"/>
        <v>1</v>
      </c>
      <c r="M441" s="101">
        <v>1</v>
      </c>
      <c r="N441" s="133">
        <f t="shared" si="173"/>
        <v>1</v>
      </c>
      <c r="O441" s="25"/>
      <c r="P441" s="25"/>
      <c r="Q441" s="11">
        <f t="shared" si="156"/>
        <v>0</v>
      </c>
      <c r="R441" s="11">
        <f t="shared" si="157"/>
        <v>0</v>
      </c>
      <c r="S441" s="42">
        <f t="shared" si="158"/>
        <v>0</v>
      </c>
      <c r="T441" s="35"/>
    </row>
    <row r="442" spans="1:25" s="1" customFormat="1" ht="31.5" customHeight="1" x14ac:dyDescent="0.25">
      <c r="A442" s="19" t="s">
        <v>822</v>
      </c>
      <c r="B442" s="19"/>
      <c r="C442" s="19" t="s">
        <v>91</v>
      </c>
      <c r="D442" s="216" t="s">
        <v>779</v>
      </c>
      <c r="E442" s="3" t="s">
        <v>17</v>
      </c>
      <c r="F442" s="141">
        <v>1</v>
      </c>
      <c r="G442" s="14"/>
      <c r="H442" s="14"/>
      <c r="I442" s="14"/>
      <c r="J442" s="45"/>
      <c r="K442" s="193">
        <v>5.31</v>
      </c>
      <c r="L442" s="58">
        <f t="shared" si="172"/>
        <v>1</v>
      </c>
      <c r="M442" s="101">
        <v>1</v>
      </c>
      <c r="N442" s="133">
        <f t="shared" si="173"/>
        <v>1</v>
      </c>
      <c r="O442" s="11"/>
      <c r="P442" s="11"/>
      <c r="Q442" s="11">
        <f t="shared" si="156"/>
        <v>0</v>
      </c>
      <c r="R442" s="11">
        <f t="shared" si="157"/>
        <v>0</v>
      </c>
      <c r="S442" s="42">
        <f t="shared" si="158"/>
        <v>0</v>
      </c>
      <c r="T442" s="60"/>
    </row>
    <row r="443" spans="1:25" s="1" customFormat="1" ht="25.5" customHeight="1" x14ac:dyDescent="0.25">
      <c r="A443" s="19" t="s">
        <v>823</v>
      </c>
      <c r="B443" s="19"/>
      <c r="C443" s="19" t="s">
        <v>91</v>
      </c>
      <c r="D443" s="215" t="s">
        <v>462</v>
      </c>
      <c r="E443" s="3" t="s">
        <v>17</v>
      </c>
      <c r="F443" s="140">
        <v>139</v>
      </c>
      <c r="G443" s="14"/>
      <c r="H443" s="14"/>
      <c r="I443" s="14"/>
      <c r="J443" s="45"/>
      <c r="K443" s="193">
        <v>19.64</v>
      </c>
      <c r="L443" s="58">
        <f t="shared" si="172"/>
        <v>139</v>
      </c>
      <c r="M443" s="101">
        <v>1</v>
      </c>
      <c r="N443" s="133">
        <f t="shared" si="173"/>
        <v>139</v>
      </c>
      <c r="O443" s="11"/>
      <c r="P443" s="11"/>
      <c r="Q443" s="11">
        <f t="shared" si="156"/>
        <v>0</v>
      </c>
      <c r="R443" s="11">
        <f t="shared" si="157"/>
        <v>0</v>
      </c>
      <c r="S443" s="42">
        <f t="shared" si="158"/>
        <v>0</v>
      </c>
      <c r="T443" s="64"/>
    </row>
    <row r="444" spans="1:25" s="1" customFormat="1" ht="25.5" customHeight="1" x14ac:dyDescent="0.25">
      <c r="A444" s="19" t="s">
        <v>824</v>
      </c>
      <c r="B444" s="19"/>
      <c r="C444" s="19" t="s">
        <v>91</v>
      </c>
      <c r="D444" s="215" t="s">
        <v>780</v>
      </c>
      <c r="E444" s="3" t="s">
        <v>17</v>
      </c>
      <c r="F444" s="140">
        <v>1</v>
      </c>
      <c r="G444" s="14"/>
      <c r="H444" s="14"/>
      <c r="I444" s="14"/>
      <c r="J444" s="45"/>
      <c r="K444" s="193">
        <v>0.8</v>
      </c>
      <c r="L444" s="58">
        <f t="shared" si="172"/>
        <v>1</v>
      </c>
      <c r="M444" s="101">
        <v>1</v>
      </c>
      <c r="N444" s="133">
        <f t="shared" si="173"/>
        <v>1</v>
      </c>
      <c r="O444" s="11"/>
      <c r="P444" s="11"/>
      <c r="Q444" s="11">
        <f t="shared" si="156"/>
        <v>0</v>
      </c>
      <c r="R444" s="11">
        <f t="shared" si="157"/>
        <v>0</v>
      </c>
      <c r="S444" s="42">
        <f t="shared" si="158"/>
        <v>0</v>
      </c>
      <c r="T444" s="64"/>
      <c r="U444" s="4"/>
      <c r="V444" s="4"/>
      <c r="W444" s="4"/>
      <c r="X444" s="4"/>
    </row>
    <row r="445" spans="1:25" s="1" customFormat="1" ht="36.75" customHeight="1" x14ac:dyDescent="0.25">
      <c r="A445" s="19" t="s">
        <v>825</v>
      </c>
      <c r="B445" s="19"/>
      <c r="C445" s="19" t="s">
        <v>91</v>
      </c>
      <c r="D445" s="215" t="s">
        <v>781</v>
      </c>
      <c r="E445" s="3" t="s">
        <v>17</v>
      </c>
      <c r="F445" s="140">
        <v>17</v>
      </c>
      <c r="G445" s="14"/>
      <c r="H445" s="14"/>
      <c r="I445" s="14"/>
      <c r="J445" s="45"/>
      <c r="K445" s="193">
        <v>4.95</v>
      </c>
      <c r="L445" s="58">
        <f t="shared" si="172"/>
        <v>17</v>
      </c>
      <c r="M445" s="101">
        <v>1</v>
      </c>
      <c r="N445" s="133">
        <f t="shared" si="173"/>
        <v>17</v>
      </c>
      <c r="O445" s="11"/>
      <c r="P445" s="11"/>
      <c r="Q445" s="11">
        <f t="shared" si="156"/>
        <v>0</v>
      </c>
      <c r="R445" s="11">
        <f t="shared" si="157"/>
        <v>0</v>
      </c>
      <c r="S445" s="42">
        <f t="shared" si="158"/>
        <v>0</v>
      </c>
      <c r="T445" s="27"/>
      <c r="U445" s="4"/>
      <c r="V445" s="4"/>
      <c r="W445" s="4"/>
      <c r="X445" s="4"/>
      <c r="Y445" s="4"/>
    </row>
    <row r="446" spans="1:25" s="1" customFormat="1" ht="36.75" customHeight="1" x14ac:dyDescent="0.25">
      <c r="A446" s="19" t="s">
        <v>826</v>
      </c>
      <c r="B446" s="19"/>
      <c r="C446" s="19" t="s">
        <v>91</v>
      </c>
      <c r="D446" s="215" t="s">
        <v>782</v>
      </c>
      <c r="E446" s="3" t="s">
        <v>17</v>
      </c>
      <c r="F446" s="140">
        <v>17</v>
      </c>
      <c r="G446" s="28"/>
      <c r="H446" s="28"/>
      <c r="I446" s="28"/>
      <c r="J446" s="41"/>
      <c r="K446" s="199">
        <v>0.79</v>
      </c>
      <c r="L446" s="58">
        <f t="shared" si="172"/>
        <v>17</v>
      </c>
      <c r="M446" s="101">
        <v>1</v>
      </c>
      <c r="N446" s="133">
        <f t="shared" si="173"/>
        <v>17</v>
      </c>
      <c r="O446" s="25"/>
      <c r="P446" s="25"/>
      <c r="Q446" s="11">
        <f t="shared" si="156"/>
        <v>0</v>
      </c>
      <c r="R446" s="11">
        <f t="shared" si="157"/>
        <v>0</v>
      </c>
      <c r="S446" s="42">
        <f t="shared" si="158"/>
        <v>0</v>
      </c>
      <c r="T446" s="25"/>
      <c r="U446" s="4"/>
      <c r="V446" s="4"/>
      <c r="W446" s="4"/>
      <c r="X446" s="4"/>
      <c r="Y446" s="4"/>
    </row>
    <row r="447" spans="1:25" s="1" customFormat="1" ht="36.75" customHeight="1" x14ac:dyDescent="0.25">
      <c r="A447" s="19" t="s">
        <v>827</v>
      </c>
      <c r="B447" s="19"/>
      <c r="C447" s="19" t="s">
        <v>91</v>
      </c>
      <c r="D447" s="215" t="s">
        <v>783</v>
      </c>
      <c r="E447" s="3" t="s">
        <v>17</v>
      </c>
      <c r="F447" s="140">
        <v>1</v>
      </c>
      <c r="G447" s="14"/>
      <c r="H447" s="14"/>
      <c r="I447" s="14"/>
      <c r="J447" s="45"/>
      <c r="K447" s="193">
        <v>3.01</v>
      </c>
      <c r="L447" s="58">
        <f t="shared" si="172"/>
        <v>1</v>
      </c>
      <c r="M447" s="101">
        <v>1</v>
      </c>
      <c r="N447" s="133">
        <f t="shared" si="173"/>
        <v>1</v>
      </c>
      <c r="O447" s="11"/>
      <c r="P447" s="11"/>
      <c r="Q447" s="11">
        <f t="shared" si="156"/>
        <v>0</v>
      </c>
      <c r="R447" s="11">
        <f t="shared" si="157"/>
        <v>0</v>
      </c>
      <c r="S447" s="42">
        <f t="shared" si="158"/>
        <v>0</v>
      </c>
      <c r="T447" s="35"/>
      <c r="U447" s="4"/>
      <c r="V447" s="4"/>
      <c r="W447" s="4"/>
      <c r="X447" s="4"/>
      <c r="Y447" s="4"/>
    </row>
    <row r="448" spans="1:25" s="1" customFormat="1" ht="28.5" customHeight="1" x14ac:dyDescent="0.25">
      <c r="A448" s="19" t="s">
        <v>828</v>
      </c>
      <c r="B448" s="19"/>
      <c r="C448" s="19" t="s">
        <v>91</v>
      </c>
      <c r="D448" s="214" t="s">
        <v>857</v>
      </c>
      <c r="E448" s="3" t="s">
        <v>17</v>
      </c>
      <c r="F448" s="57">
        <v>1</v>
      </c>
      <c r="G448" s="14"/>
      <c r="H448" s="14"/>
      <c r="I448" s="14"/>
      <c r="J448" s="45"/>
      <c r="K448" s="198">
        <v>0.2</v>
      </c>
      <c r="L448" s="56">
        <f>F448</f>
        <v>1</v>
      </c>
      <c r="M448" s="101">
        <v>1</v>
      </c>
      <c r="N448" s="133">
        <f>ROUND(M448*L448,2)</f>
        <v>1</v>
      </c>
      <c r="O448" s="11"/>
      <c r="P448" s="11"/>
      <c r="Q448" s="11">
        <f t="shared" si="156"/>
        <v>0</v>
      </c>
      <c r="R448" s="11">
        <f t="shared" si="157"/>
        <v>0</v>
      </c>
      <c r="S448" s="42">
        <f t="shared" si="158"/>
        <v>0</v>
      </c>
      <c r="T448" s="60"/>
      <c r="U448" s="4"/>
    </row>
    <row r="449" spans="1:25" s="1" customFormat="1" ht="15.75" customHeight="1" x14ac:dyDescent="0.25">
      <c r="A449" s="19" t="s">
        <v>829</v>
      </c>
      <c r="B449" s="19"/>
      <c r="C449" s="19" t="s">
        <v>91</v>
      </c>
      <c r="D449" s="214" t="s">
        <v>243</v>
      </c>
      <c r="E449" s="3" t="s">
        <v>3</v>
      </c>
      <c r="F449" s="142">
        <v>4.07</v>
      </c>
      <c r="G449" s="14"/>
      <c r="H449" s="14"/>
      <c r="I449" s="14"/>
      <c r="J449" s="45"/>
      <c r="K449" s="188"/>
      <c r="L449" s="58">
        <f t="shared" si="172"/>
        <v>4</v>
      </c>
      <c r="M449" s="101">
        <v>1</v>
      </c>
      <c r="N449" s="133">
        <f t="shared" si="173"/>
        <v>4</v>
      </c>
      <c r="O449" s="11"/>
      <c r="P449" s="11"/>
      <c r="Q449" s="11">
        <f t="shared" si="156"/>
        <v>0</v>
      </c>
      <c r="R449" s="11">
        <f t="shared" si="157"/>
        <v>0</v>
      </c>
      <c r="S449" s="42">
        <f t="shared" si="158"/>
        <v>0</v>
      </c>
      <c r="T449" s="64"/>
      <c r="U449" s="4"/>
      <c r="V449" s="4"/>
      <c r="W449" s="4"/>
      <c r="X449" s="4"/>
      <c r="Y449" s="4"/>
    </row>
    <row r="450" spans="1:25" s="112" customFormat="1" ht="22.5" customHeight="1" x14ac:dyDescent="0.25">
      <c r="A450" s="19" t="s">
        <v>830</v>
      </c>
      <c r="B450" s="19"/>
      <c r="C450" s="19" t="s">
        <v>91</v>
      </c>
      <c r="D450" s="219" t="s">
        <v>697</v>
      </c>
      <c r="E450" s="28" t="s">
        <v>17</v>
      </c>
      <c r="F450" s="139">
        <v>101</v>
      </c>
      <c r="G450" s="28"/>
      <c r="H450" s="28"/>
      <c r="I450" s="28"/>
      <c r="J450" s="41"/>
      <c r="K450" s="191"/>
      <c r="L450" s="59">
        <f>F450</f>
        <v>101</v>
      </c>
      <c r="M450" s="101">
        <v>1</v>
      </c>
      <c r="N450" s="133">
        <f t="shared" ref="N450:N451" si="174">ROUND(M450*L450,2)</f>
        <v>101</v>
      </c>
      <c r="O450" s="25"/>
      <c r="P450" s="25"/>
      <c r="Q450" s="11">
        <f t="shared" si="156"/>
        <v>0</v>
      </c>
      <c r="R450" s="11">
        <f t="shared" si="157"/>
        <v>0</v>
      </c>
      <c r="S450" s="42">
        <f t="shared" si="158"/>
        <v>0</v>
      </c>
      <c r="T450" s="60"/>
      <c r="U450" s="111"/>
      <c r="V450" s="111"/>
      <c r="W450" s="111"/>
      <c r="X450" s="111"/>
      <c r="Y450" s="111"/>
    </row>
    <row r="451" spans="1:25" s="1" customFormat="1" ht="22.5" customHeight="1" x14ac:dyDescent="0.25">
      <c r="A451" s="19" t="s">
        <v>831</v>
      </c>
      <c r="B451" s="19"/>
      <c r="C451" s="19" t="s">
        <v>91</v>
      </c>
      <c r="D451" s="219" t="s">
        <v>698</v>
      </c>
      <c r="E451" s="3" t="s">
        <v>17</v>
      </c>
      <c r="F451" s="139">
        <v>136</v>
      </c>
      <c r="G451" s="11"/>
      <c r="H451" s="11"/>
      <c r="I451" s="11"/>
      <c r="J451" s="46"/>
      <c r="K451" s="189"/>
      <c r="L451" s="101">
        <f>F451</f>
        <v>136</v>
      </c>
      <c r="M451" s="101">
        <v>1</v>
      </c>
      <c r="N451" s="133">
        <f t="shared" si="174"/>
        <v>136</v>
      </c>
      <c r="O451" s="11"/>
      <c r="P451" s="11"/>
      <c r="Q451" s="11">
        <f t="shared" si="156"/>
        <v>0</v>
      </c>
      <c r="R451" s="11">
        <f t="shared" si="157"/>
        <v>0</v>
      </c>
      <c r="S451" s="42">
        <f t="shared" si="158"/>
        <v>0</v>
      </c>
      <c r="T451" s="60"/>
    </row>
    <row r="452" spans="1:25" s="88" customFormat="1" ht="15.75" customHeight="1" x14ac:dyDescent="0.25">
      <c r="A452" s="44" t="s">
        <v>832</v>
      </c>
      <c r="B452" s="230" t="s">
        <v>1627</v>
      </c>
      <c r="C452" s="44" t="s">
        <v>90</v>
      </c>
      <c r="D452" s="70" t="s">
        <v>665</v>
      </c>
      <c r="E452" s="41" t="s">
        <v>17</v>
      </c>
      <c r="F452" s="41">
        <f>F453</f>
        <v>237</v>
      </c>
      <c r="G452" s="41"/>
      <c r="H452" s="41"/>
      <c r="I452" s="41"/>
      <c r="J452" s="41"/>
      <c r="K452" s="41"/>
      <c r="L452" s="100">
        <f>L453</f>
        <v>237</v>
      </c>
      <c r="M452" s="100">
        <v>1</v>
      </c>
      <c r="N452" s="106">
        <f>L452*M452</f>
        <v>237</v>
      </c>
      <c r="O452" s="42"/>
      <c r="P452" s="42"/>
      <c r="Q452" s="46">
        <f t="shared" si="156"/>
        <v>0</v>
      </c>
      <c r="R452" s="46">
        <f t="shared" si="157"/>
        <v>0</v>
      </c>
      <c r="S452" s="42">
        <f t="shared" si="158"/>
        <v>0</v>
      </c>
      <c r="T452" s="63"/>
      <c r="U452" s="87"/>
      <c r="V452" s="87"/>
      <c r="W452" s="87"/>
      <c r="X452" s="87"/>
      <c r="Y452" s="87"/>
    </row>
    <row r="453" spans="1:25" x14ac:dyDescent="0.25">
      <c r="A453" s="19" t="s">
        <v>833</v>
      </c>
      <c r="B453" s="19"/>
      <c r="C453" s="84" t="s">
        <v>91</v>
      </c>
      <c r="D453" s="219" t="s">
        <v>666</v>
      </c>
      <c r="E453" s="84" t="s">
        <v>17</v>
      </c>
      <c r="F453" s="110">
        <v>237</v>
      </c>
      <c r="G453" s="110"/>
      <c r="H453" s="110"/>
      <c r="I453" s="110"/>
      <c r="J453" s="177"/>
      <c r="K453" s="197"/>
      <c r="L453" s="104">
        <f>F453</f>
        <v>237</v>
      </c>
      <c r="M453" s="104">
        <v>1</v>
      </c>
      <c r="N453" s="134">
        <f>M453*L453</f>
        <v>237</v>
      </c>
      <c r="O453" s="208"/>
      <c r="P453" s="208"/>
      <c r="Q453" s="11">
        <f t="shared" si="156"/>
        <v>0</v>
      </c>
      <c r="R453" s="11">
        <f t="shared" si="157"/>
        <v>0</v>
      </c>
      <c r="S453" s="42">
        <f t="shared" si="158"/>
        <v>0</v>
      </c>
      <c r="T453" s="117"/>
    </row>
    <row r="454" spans="1:25" s="88" customFormat="1" ht="15.75" customHeight="1" x14ac:dyDescent="0.25">
      <c r="A454" s="44" t="s">
        <v>834</v>
      </c>
      <c r="B454" s="398" t="s">
        <v>1627</v>
      </c>
      <c r="C454" s="44" t="s">
        <v>90</v>
      </c>
      <c r="D454" s="70" t="s">
        <v>852</v>
      </c>
      <c r="E454" s="41" t="s">
        <v>17</v>
      </c>
      <c r="F454" s="71">
        <v>1</v>
      </c>
      <c r="G454" s="41"/>
      <c r="H454" s="41"/>
      <c r="I454" s="41"/>
      <c r="J454" s="41"/>
      <c r="K454" s="41"/>
      <c r="L454" s="102">
        <f t="shared" ref="L454:L455" si="175">F454</f>
        <v>1</v>
      </c>
      <c r="M454" s="102">
        <v>1</v>
      </c>
      <c r="N454" s="108">
        <f t="shared" ref="N454" si="176">ROUND(M454*L454,2)</f>
        <v>1</v>
      </c>
      <c r="O454" s="42"/>
      <c r="P454" s="42"/>
      <c r="Q454" s="46">
        <f t="shared" si="156"/>
        <v>0</v>
      </c>
      <c r="R454" s="46">
        <f t="shared" si="157"/>
        <v>0</v>
      </c>
      <c r="S454" s="42">
        <f t="shared" si="158"/>
        <v>0</v>
      </c>
      <c r="T454" s="63"/>
      <c r="U454" s="87"/>
      <c r="V454" s="87"/>
      <c r="W454" s="87"/>
      <c r="X454" s="87"/>
      <c r="Y454" s="87"/>
    </row>
    <row r="455" spans="1:25" s="1" customFormat="1" ht="15.75" customHeight="1" x14ac:dyDescent="0.25">
      <c r="A455" s="19" t="s">
        <v>835</v>
      </c>
      <c r="B455" s="19"/>
      <c r="C455" s="19" t="s">
        <v>91</v>
      </c>
      <c r="D455" s="218" t="s">
        <v>751</v>
      </c>
      <c r="E455" s="3" t="s">
        <v>17</v>
      </c>
      <c r="F455" s="58">
        <v>1</v>
      </c>
      <c r="G455" s="14"/>
      <c r="H455" s="14"/>
      <c r="I455" s="14"/>
      <c r="J455" s="45"/>
      <c r="K455" s="188"/>
      <c r="L455" s="107">
        <f t="shared" si="175"/>
        <v>1</v>
      </c>
      <c r="M455" s="101">
        <v>1</v>
      </c>
      <c r="N455" s="133">
        <f>ROUND(M455*L455,2)</f>
        <v>1</v>
      </c>
      <c r="O455" s="11"/>
      <c r="P455" s="11"/>
      <c r="Q455" s="11">
        <f t="shared" si="156"/>
        <v>0</v>
      </c>
      <c r="R455" s="11">
        <f t="shared" si="157"/>
        <v>0</v>
      </c>
      <c r="S455" s="42">
        <f t="shared" si="158"/>
        <v>0</v>
      </c>
      <c r="T455" s="60"/>
      <c r="U455" s="4"/>
      <c r="V455" s="4"/>
      <c r="W455" s="4"/>
      <c r="X455" s="4"/>
      <c r="Y455" s="4"/>
    </row>
    <row r="456" spans="1:25" s="88" customFormat="1" ht="15.75" customHeight="1" x14ac:dyDescent="0.25">
      <c r="A456" s="44" t="s">
        <v>836</v>
      </c>
      <c r="B456" s="399"/>
      <c r="C456" s="44" t="s">
        <v>90</v>
      </c>
      <c r="D456" s="70" t="s">
        <v>851</v>
      </c>
      <c r="E456" s="41" t="s">
        <v>17</v>
      </c>
      <c r="F456" s="41">
        <f>F457</f>
        <v>1</v>
      </c>
      <c r="G456" s="41"/>
      <c r="H456" s="41"/>
      <c r="I456" s="41"/>
      <c r="J456" s="41"/>
      <c r="K456" s="41"/>
      <c r="L456" s="100">
        <v>1</v>
      </c>
      <c r="M456" s="100">
        <v>1</v>
      </c>
      <c r="N456" s="106">
        <v>1</v>
      </c>
      <c r="O456" s="42"/>
      <c r="P456" s="42"/>
      <c r="Q456" s="46">
        <f t="shared" si="156"/>
        <v>0</v>
      </c>
      <c r="R456" s="46">
        <f t="shared" si="157"/>
        <v>0</v>
      </c>
      <c r="S456" s="42">
        <f t="shared" si="158"/>
        <v>0</v>
      </c>
      <c r="T456" s="63"/>
      <c r="U456" s="87"/>
      <c r="V456" s="87"/>
      <c r="W456" s="87"/>
      <c r="X456" s="87"/>
      <c r="Y456" s="87"/>
    </row>
    <row r="457" spans="1:25" s="1" customFormat="1" ht="17.25" customHeight="1" x14ac:dyDescent="0.25">
      <c r="A457" s="19" t="s">
        <v>837</v>
      </c>
      <c r="B457" s="19"/>
      <c r="C457" s="19" t="s">
        <v>91</v>
      </c>
      <c r="D457" s="219" t="s">
        <v>785</v>
      </c>
      <c r="E457" s="14" t="s">
        <v>17</v>
      </c>
      <c r="F457" s="14">
        <v>1</v>
      </c>
      <c r="G457" s="14"/>
      <c r="H457" s="14"/>
      <c r="I457" s="14"/>
      <c r="J457" s="45"/>
      <c r="K457" s="188"/>
      <c r="L457" s="104">
        <f>F457</f>
        <v>1</v>
      </c>
      <c r="M457" s="104">
        <v>1</v>
      </c>
      <c r="N457" s="134">
        <f>M457*L457</f>
        <v>1</v>
      </c>
      <c r="O457" s="11"/>
      <c r="P457" s="11"/>
      <c r="Q457" s="11">
        <f t="shared" si="156"/>
        <v>0</v>
      </c>
      <c r="R457" s="11">
        <f t="shared" si="157"/>
        <v>0</v>
      </c>
      <c r="S457" s="42">
        <f t="shared" si="158"/>
        <v>0</v>
      </c>
      <c r="T457" s="60"/>
      <c r="U457" s="4"/>
    </row>
    <row r="458" spans="1:25" s="88" customFormat="1" ht="21" customHeight="1" x14ac:dyDescent="0.25">
      <c r="A458" s="44" t="s">
        <v>838</v>
      </c>
      <c r="B458" s="233" t="s">
        <v>2513</v>
      </c>
      <c r="C458" s="44" t="s">
        <v>90</v>
      </c>
      <c r="D458" s="51" t="s">
        <v>136</v>
      </c>
      <c r="E458" s="41" t="s">
        <v>17</v>
      </c>
      <c r="F458" s="71">
        <f>F459</f>
        <v>1</v>
      </c>
      <c r="G458" s="41"/>
      <c r="H458" s="41"/>
      <c r="I458" s="41"/>
      <c r="J458" s="41"/>
      <c r="K458" s="41"/>
      <c r="L458" s="100">
        <f t="shared" ref="L458:L459" si="177">F458</f>
        <v>1</v>
      </c>
      <c r="M458" s="100">
        <v>1</v>
      </c>
      <c r="N458" s="106">
        <f t="shared" ref="N458:N459" si="178">ROUND(M458*L458,2)</f>
        <v>1</v>
      </c>
      <c r="O458" s="42"/>
      <c r="P458" s="42"/>
      <c r="Q458" s="46">
        <f t="shared" si="156"/>
        <v>0</v>
      </c>
      <c r="R458" s="46">
        <f t="shared" si="157"/>
        <v>0</v>
      </c>
      <c r="S458" s="42">
        <f t="shared" si="158"/>
        <v>0</v>
      </c>
      <c r="T458" s="63"/>
      <c r="U458" s="87"/>
      <c r="V458" s="87"/>
      <c r="W458" s="87"/>
      <c r="X458" s="87"/>
      <c r="Y458" s="87"/>
    </row>
    <row r="459" spans="1:25" s="1" customFormat="1" ht="24" customHeight="1" x14ac:dyDescent="0.25">
      <c r="A459" s="19" t="s">
        <v>839</v>
      </c>
      <c r="B459" s="19"/>
      <c r="C459" s="19" t="s">
        <v>91</v>
      </c>
      <c r="D459" s="219" t="s">
        <v>752</v>
      </c>
      <c r="E459" s="3" t="s">
        <v>17</v>
      </c>
      <c r="F459" s="58">
        <v>1</v>
      </c>
      <c r="G459" s="14"/>
      <c r="H459" s="14"/>
      <c r="I459" s="14"/>
      <c r="J459" s="45"/>
      <c r="K459" s="188"/>
      <c r="L459" s="101">
        <f t="shared" si="177"/>
        <v>1</v>
      </c>
      <c r="M459" s="101">
        <v>1</v>
      </c>
      <c r="N459" s="133">
        <f t="shared" si="178"/>
        <v>1</v>
      </c>
      <c r="O459" s="11"/>
      <c r="P459" s="11"/>
      <c r="Q459" s="11">
        <f t="shared" si="156"/>
        <v>0</v>
      </c>
      <c r="R459" s="11">
        <f t="shared" si="157"/>
        <v>0</v>
      </c>
      <c r="S459" s="42">
        <f t="shared" si="158"/>
        <v>0</v>
      </c>
      <c r="T459" s="60"/>
      <c r="U459" s="4"/>
    </row>
    <row r="460" spans="1:25" s="88" customFormat="1" ht="15.75" customHeight="1" x14ac:dyDescent="0.25">
      <c r="A460" s="44" t="s">
        <v>840</v>
      </c>
      <c r="B460" s="233" t="s">
        <v>1845</v>
      </c>
      <c r="C460" s="44" t="s">
        <v>90</v>
      </c>
      <c r="D460" s="70" t="s">
        <v>1442</v>
      </c>
      <c r="E460" s="41" t="s">
        <v>17</v>
      </c>
      <c r="F460" s="71">
        <f>F461</f>
        <v>24</v>
      </c>
      <c r="G460" s="41"/>
      <c r="H460" s="41"/>
      <c r="I460" s="41"/>
      <c r="J460" s="41"/>
      <c r="K460" s="41"/>
      <c r="L460" s="71">
        <f>L461</f>
        <v>24</v>
      </c>
      <c r="M460" s="100">
        <v>1</v>
      </c>
      <c r="N460" s="106">
        <f>L460*M460</f>
        <v>24</v>
      </c>
      <c r="O460" s="42"/>
      <c r="P460" s="42"/>
      <c r="Q460" s="46">
        <f t="shared" ref="Q460" si="179">ROUND(N460*O460,2)</f>
        <v>0</v>
      </c>
      <c r="R460" s="46">
        <f t="shared" ref="R460" si="180">ROUND(N460*P460,2)</f>
        <v>0</v>
      </c>
      <c r="S460" s="42">
        <f t="shared" ref="S460" si="181">ROUND(Q460+R460,2)</f>
        <v>0</v>
      </c>
      <c r="T460" s="62" t="s">
        <v>94</v>
      </c>
      <c r="U460" s="87"/>
      <c r="V460" s="87"/>
      <c r="W460" s="87"/>
      <c r="X460" s="87"/>
      <c r="Y460" s="87"/>
    </row>
    <row r="461" spans="1:25" s="152" customFormat="1" ht="27.75" customHeight="1" x14ac:dyDescent="0.25">
      <c r="A461" s="19" t="s">
        <v>841</v>
      </c>
      <c r="B461" s="19"/>
      <c r="C461" s="19" t="s">
        <v>91</v>
      </c>
      <c r="D461" s="215" t="s">
        <v>784</v>
      </c>
      <c r="E461" s="14" t="s">
        <v>17</v>
      </c>
      <c r="F461" s="156">
        <v>24</v>
      </c>
      <c r="G461" s="28"/>
      <c r="H461" s="28"/>
      <c r="I461" s="28"/>
      <c r="J461" s="28"/>
      <c r="K461" s="28"/>
      <c r="L461" s="58">
        <f>F461</f>
        <v>24</v>
      </c>
      <c r="M461" s="109">
        <v>1</v>
      </c>
      <c r="N461" s="107">
        <f>M461*L461</f>
        <v>24</v>
      </c>
      <c r="O461" s="25"/>
      <c r="P461" s="25"/>
      <c r="Q461" s="11">
        <f>ROUND(N461*O461,2)</f>
        <v>0</v>
      </c>
      <c r="R461" s="11">
        <f>ROUND(N461*P461,2)</f>
        <v>0</v>
      </c>
      <c r="S461" s="25">
        <f>ROUND(Q461+R461,2)</f>
        <v>0</v>
      </c>
      <c r="T461" s="35"/>
      <c r="U461" s="151"/>
      <c r="V461" s="151"/>
      <c r="W461" s="151"/>
      <c r="X461" s="151"/>
      <c r="Y461" s="151"/>
    </row>
    <row r="462" spans="1:25" s="88" customFormat="1" ht="27.75" customHeight="1" x14ac:dyDescent="0.25">
      <c r="A462" s="44" t="s">
        <v>840</v>
      </c>
      <c r="B462" s="230" t="s">
        <v>1627</v>
      </c>
      <c r="C462" s="40" t="s">
        <v>90</v>
      </c>
      <c r="D462" s="72" t="s">
        <v>192</v>
      </c>
      <c r="E462" s="41" t="s">
        <v>17</v>
      </c>
      <c r="F462" s="71">
        <f>F463+F464+F465+F466</f>
        <v>255</v>
      </c>
      <c r="G462" s="71"/>
      <c r="H462" s="71"/>
      <c r="I462" s="71"/>
      <c r="J462" s="71"/>
      <c r="K462" s="71"/>
      <c r="L462" s="71">
        <f>L463+L464+L465+L466</f>
        <v>255</v>
      </c>
      <c r="M462" s="102">
        <v>1</v>
      </c>
      <c r="N462" s="108">
        <f>ROUND(M462*L462,2)</f>
        <v>255</v>
      </c>
      <c r="O462" s="42"/>
      <c r="P462" s="42"/>
      <c r="Q462" s="46">
        <f t="shared" si="156"/>
        <v>0</v>
      </c>
      <c r="R462" s="46">
        <f t="shared" si="157"/>
        <v>0</v>
      </c>
      <c r="S462" s="42">
        <f t="shared" si="158"/>
        <v>0</v>
      </c>
      <c r="T462" s="63"/>
      <c r="U462" s="87"/>
      <c r="V462" s="87"/>
      <c r="W462" s="87"/>
      <c r="X462" s="87"/>
      <c r="Y462" s="87"/>
    </row>
    <row r="463" spans="1:25" s="1" customFormat="1" ht="25.5" customHeight="1" x14ac:dyDescent="0.25">
      <c r="A463" s="19" t="s">
        <v>841</v>
      </c>
      <c r="B463" s="19"/>
      <c r="C463" s="19" t="s">
        <v>91</v>
      </c>
      <c r="D463" s="215" t="s">
        <v>853</v>
      </c>
      <c r="E463" s="3" t="s">
        <v>17</v>
      </c>
      <c r="F463" s="140">
        <v>17</v>
      </c>
      <c r="G463" s="14"/>
      <c r="H463" s="14"/>
      <c r="I463" s="14"/>
      <c r="J463" s="45"/>
      <c r="K463" s="188"/>
      <c r="L463" s="109">
        <f t="shared" ref="L463:L468" si="182">F463</f>
        <v>17</v>
      </c>
      <c r="M463" s="101">
        <v>1</v>
      </c>
      <c r="N463" s="133">
        <f>ROUND(M463*L463,2)</f>
        <v>17</v>
      </c>
      <c r="O463" s="11"/>
      <c r="P463" s="11"/>
      <c r="Q463" s="11">
        <f t="shared" si="156"/>
        <v>0</v>
      </c>
      <c r="R463" s="11">
        <f t="shared" si="157"/>
        <v>0</v>
      </c>
      <c r="S463" s="42">
        <f t="shared" si="158"/>
        <v>0</v>
      </c>
      <c r="T463" s="60"/>
      <c r="U463" s="4"/>
    </row>
    <row r="464" spans="1:25" x14ac:dyDescent="0.25">
      <c r="A464" s="19" t="s">
        <v>858</v>
      </c>
      <c r="B464" s="19"/>
      <c r="C464" s="19" t="s">
        <v>91</v>
      </c>
      <c r="D464" s="215" t="s">
        <v>477</v>
      </c>
      <c r="E464" s="3" t="s">
        <v>17</v>
      </c>
      <c r="F464" s="140">
        <v>101</v>
      </c>
      <c r="G464" s="110"/>
      <c r="H464" s="110"/>
      <c r="I464" s="110"/>
      <c r="J464" s="177"/>
      <c r="K464" s="197"/>
      <c r="L464" s="109">
        <f t="shared" si="182"/>
        <v>101</v>
      </c>
      <c r="M464" s="101">
        <v>1</v>
      </c>
      <c r="N464" s="133">
        <f t="shared" ref="N464:N468" si="183">ROUND(M464*L464,2)</f>
        <v>101</v>
      </c>
      <c r="O464" s="208"/>
      <c r="P464" s="208"/>
      <c r="Q464" s="11">
        <f t="shared" si="156"/>
        <v>0</v>
      </c>
      <c r="R464" s="11">
        <f t="shared" si="157"/>
        <v>0</v>
      </c>
      <c r="S464" s="42">
        <f t="shared" si="158"/>
        <v>0</v>
      </c>
      <c r="T464" s="117"/>
    </row>
    <row r="465" spans="1:25" x14ac:dyDescent="0.25">
      <c r="A465" s="19" t="s">
        <v>859</v>
      </c>
      <c r="B465" s="19"/>
      <c r="C465" s="19" t="s">
        <v>91</v>
      </c>
      <c r="D465" s="215" t="s">
        <v>854</v>
      </c>
      <c r="E465" s="3" t="s">
        <v>17</v>
      </c>
      <c r="F465" s="140">
        <v>136</v>
      </c>
      <c r="G465" s="110"/>
      <c r="H465" s="110"/>
      <c r="I465" s="110"/>
      <c r="J465" s="177"/>
      <c r="K465" s="197"/>
      <c r="L465" s="109">
        <f t="shared" si="182"/>
        <v>136</v>
      </c>
      <c r="M465" s="101">
        <v>1</v>
      </c>
      <c r="N465" s="133">
        <f t="shared" si="183"/>
        <v>136</v>
      </c>
      <c r="O465" s="208"/>
      <c r="P465" s="208"/>
      <c r="Q465" s="11">
        <f t="shared" ref="Q465:Q528" si="184">ROUND(N465*O465,2)</f>
        <v>0</v>
      </c>
      <c r="R465" s="11">
        <f t="shared" ref="R465:R528" si="185">ROUND(N465*P465,2)</f>
        <v>0</v>
      </c>
      <c r="S465" s="42">
        <f t="shared" ref="S465:S528" si="186">ROUND(Q465+R465,2)</f>
        <v>0</v>
      </c>
      <c r="T465" s="117"/>
    </row>
    <row r="466" spans="1:25" s="1" customFormat="1" ht="15.75" customHeight="1" x14ac:dyDescent="0.25">
      <c r="A466" s="19" t="s">
        <v>860</v>
      </c>
      <c r="B466" s="19"/>
      <c r="C466" s="19" t="s">
        <v>91</v>
      </c>
      <c r="D466" s="215" t="s">
        <v>855</v>
      </c>
      <c r="E466" s="3" t="s">
        <v>17</v>
      </c>
      <c r="F466" s="140">
        <v>1</v>
      </c>
      <c r="G466" s="14"/>
      <c r="H466" s="14"/>
      <c r="I466" s="14"/>
      <c r="J466" s="45"/>
      <c r="K466" s="188"/>
      <c r="L466" s="109">
        <f t="shared" si="182"/>
        <v>1</v>
      </c>
      <c r="M466" s="101">
        <v>1</v>
      </c>
      <c r="N466" s="133">
        <f t="shared" si="183"/>
        <v>1</v>
      </c>
      <c r="O466" s="11"/>
      <c r="P466" s="11"/>
      <c r="Q466" s="11">
        <f t="shared" si="184"/>
        <v>0</v>
      </c>
      <c r="R466" s="11">
        <f t="shared" si="185"/>
        <v>0</v>
      </c>
      <c r="S466" s="42">
        <f t="shared" si="186"/>
        <v>0</v>
      </c>
      <c r="T466" s="60"/>
    </row>
    <row r="467" spans="1:25" s="88" customFormat="1" ht="27.75" customHeight="1" x14ac:dyDescent="0.25">
      <c r="A467" s="44" t="s">
        <v>842</v>
      </c>
      <c r="B467" s="230" t="s">
        <v>1627</v>
      </c>
      <c r="C467" s="44" t="s">
        <v>90</v>
      </c>
      <c r="D467" s="72" t="s">
        <v>663</v>
      </c>
      <c r="E467" s="41" t="s">
        <v>17</v>
      </c>
      <c r="F467" s="71">
        <f>F468</f>
        <v>9</v>
      </c>
      <c r="G467" s="41"/>
      <c r="H467" s="41"/>
      <c r="I467" s="41"/>
      <c r="J467" s="41"/>
      <c r="K467" s="41"/>
      <c r="L467" s="71">
        <f>L468</f>
        <v>9</v>
      </c>
      <c r="M467" s="102">
        <v>1</v>
      </c>
      <c r="N467" s="108">
        <f t="shared" si="183"/>
        <v>9</v>
      </c>
      <c r="O467" s="42"/>
      <c r="P467" s="42"/>
      <c r="Q467" s="46">
        <f t="shared" si="184"/>
        <v>0</v>
      </c>
      <c r="R467" s="46">
        <f t="shared" si="185"/>
        <v>0</v>
      </c>
      <c r="S467" s="42">
        <f t="shared" si="186"/>
        <v>0</v>
      </c>
      <c r="T467" s="63"/>
      <c r="U467" s="87"/>
      <c r="V467" s="87"/>
      <c r="W467" s="87"/>
      <c r="X467" s="87"/>
      <c r="Y467" s="87"/>
    </row>
    <row r="468" spans="1:25" s="94" customFormat="1" ht="15.75" customHeight="1" x14ac:dyDescent="0.25">
      <c r="A468" s="19" t="s">
        <v>843</v>
      </c>
      <c r="B468" s="19"/>
      <c r="C468" s="19" t="s">
        <v>91</v>
      </c>
      <c r="D468" s="215" t="s">
        <v>856</v>
      </c>
      <c r="E468" s="3" t="s">
        <v>17</v>
      </c>
      <c r="F468" s="139">
        <v>9</v>
      </c>
      <c r="G468" s="28"/>
      <c r="H468" s="28"/>
      <c r="I468" s="28"/>
      <c r="J468" s="41"/>
      <c r="K468" s="191"/>
      <c r="L468" s="109">
        <f t="shared" si="182"/>
        <v>9</v>
      </c>
      <c r="M468" s="101">
        <v>1</v>
      </c>
      <c r="N468" s="133">
        <f t="shared" si="183"/>
        <v>9</v>
      </c>
      <c r="O468" s="25"/>
      <c r="P468" s="25"/>
      <c r="Q468" s="11">
        <f t="shared" si="184"/>
        <v>0</v>
      </c>
      <c r="R468" s="11">
        <f t="shared" si="185"/>
        <v>0</v>
      </c>
      <c r="S468" s="42">
        <f t="shared" si="186"/>
        <v>0</v>
      </c>
      <c r="T468" s="12"/>
      <c r="U468" s="93"/>
      <c r="V468" s="93"/>
      <c r="W468" s="93"/>
      <c r="X468" s="93"/>
    </row>
    <row r="469" spans="1:25" s="88" customFormat="1" ht="15.75" customHeight="1" x14ac:dyDescent="0.25">
      <c r="A469" s="44" t="s">
        <v>844</v>
      </c>
      <c r="B469" s="44"/>
      <c r="C469" s="44" t="s">
        <v>90</v>
      </c>
      <c r="D469" s="51" t="s">
        <v>845</v>
      </c>
      <c r="E469" s="45" t="s">
        <v>17</v>
      </c>
      <c r="F469" s="41">
        <f>F470</f>
        <v>1</v>
      </c>
      <c r="G469" s="41"/>
      <c r="H469" s="41"/>
      <c r="I469" s="41"/>
      <c r="J469" s="41"/>
      <c r="K469" s="41"/>
      <c r="L469" s="100">
        <f t="shared" ref="L469:L470" si="187">F469</f>
        <v>1</v>
      </c>
      <c r="M469" s="102">
        <v>1</v>
      </c>
      <c r="N469" s="108">
        <f t="shared" ref="N469:N470" si="188">ROUND(M469*L469,2)</f>
        <v>1</v>
      </c>
      <c r="O469" s="42"/>
      <c r="P469" s="42"/>
      <c r="Q469" s="46">
        <f t="shared" si="184"/>
        <v>0</v>
      </c>
      <c r="R469" s="46">
        <f t="shared" si="185"/>
        <v>0</v>
      </c>
      <c r="S469" s="42">
        <f t="shared" si="186"/>
        <v>0</v>
      </c>
      <c r="T469" s="42"/>
      <c r="U469" s="87"/>
      <c r="V469" s="87"/>
      <c r="W469" s="87"/>
      <c r="X469" s="87"/>
      <c r="Y469" s="87"/>
    </row>
    <row r="470" spans="1:25" s="1" customFormat="1" ht="21.75" customHeight="1" x14ac:dyDescent="0.25">
      <c r="A470" s="19" t="s">
        <v>850</v>
      </c>
      <c r="B470" s="19"/>
      <c r="C470" s="23" t="s">
        <v>91</v>
      </c>
      <c r="D470" s="215" t="s">
        <v>786</v>
      </c>
      <c r="E470" s="3" t="s">
        <v>17</v>
      </c>
      <c r="F470" s="28">
        <v>1</v>
      </c>
      <c r="G470" s="28"/>
      <c r="H470" s="28"/>
      <c r="I470" s="28"/>
      <c r="J470" s="41"/>
      <c r="K470" s="191"/>
      <c r="L470" s="109">
        <f t="shared" si="187"/>
        <v>1</v>
      </c>
      <c r="M470" s="101">
        <v>1</v>
      </c>
      <c r="N470" s="133">
        <f t="shared" si="188"/>
        <v>1</v>
      </c>
      <c r="O470" s="25"/>
      <c r="P470" s="25"/>
      <c r="Q470" s="11">
        <f t="shared" si="184"/>
        <v>0</v>
      </c>
      <c r="R470" s="11">
        <f t="shared" si="185"/>
        <v>0</v>
      </c>
      <c r="S470" s="42">
        <f t="shared" si="186"/>
        <v>0</v>
      </c>
      <c r="T470" s="25"/>
      <c r="U470" s="4"/>
      <c r="V470" s="4"/>
      <c r="W470" s="4"/>
      <c r="X470" s="4"/>
      <c r="Y470" s="4"/>
    </row>
    <row r="471" spans="1:25" s="92" customFormat="1" ht="27" customHeight="1" x14ac:dyDescent="0.25">
      <c r="A471" s="44" t="s">
        <v>846</v>
      </c>
      <c r="B471" s="230" t="s">
        <v>1628</v>
      </c>
      <c r="C471" s="44" t="s">
        <v>90</v>
      </c>
      <c r="D471" s="51" t="s">
        <v>747</v>
      </c>
      <c r="E471" s="41" t="s">
        <v>3</v>
      </c>
      <c r="F471" s="78">
        <f>F472</f>
        <v>5.98</v>
      </c>
      <c r="G471" s="41"/>
      <c r="H471" s="41"/>
      <c r="I471" s="41"/>
      <c r="J471" s="41"/>
      <c r="K471" s="78">
        <f>F471</f>
        <v>5.98</v>
      </c>
      <c r="L471" s="100">
        <f>K471</f>
        <v>5.98</v>
      </c>
      <c r="M471" s="102">
        <v>1</v>
      </c>
      <c r="N471" s="108">
        <f t="shared" ref="N471" si="189">ROUND(M471*L471,2)</f>
        <v>5.98</v>
      </c>
      <c r="O471" s="42"/>
      <c r="P471" s="42"/>
      <c r="Q471" s="46">
        <f t="shared" si="184"/>
        <v>0</v>
      </c>
      <c r="R471" s="46">
        <f t="shared" si="185"/>
        <v>0</v>
      </c>
      <c r="S471" s="42">
        <f t="shared" si="186"/>
        <v>0</v>
      </c>
      <c r="T471" s="62"/>
    </row>
    <row r="472" spans="1:25" s="1" customFormat="1" ht="38.25" customHeight="1" x14ac:dyDescent="0.25">
      <c r="A472" s="19" t="s">
        <v>847</v>
      </c>
      <c r="B472" s="19"/>
      <c r="C472" s="19" t="s">
        <v>91</v>
      </c>
      <c r="D472" s="219" t="s">
        <v>699</v>
      </c>
      <c r="E472" s="3" t="s">
        <v>3</v>
      </c>
      <c r="F472" s="57">
        <v>5.98</v>
      </c>
      <c r="G472" s="14"/>
      <c r="H472" s="14"/>
      <c r="I472" s="14"/>
      <c r="J472" s="45"/>
      <c r="K472" s="194">
        <f>F472</f>
        <v>5.98</v>
      </c>
      <c r="L472" s="56">
        <f>F472</f>
        <v>6</v>
      </c>
      <c r="M472" s="101">
        <v>1.1000000000000001</v>
      </c>
      <c r="N472" s="133">
        <f>ROUND(M472*L472,2)</f>
        <v>6.6</v>
      </c>
      <c r="O472" s="11"/>
      <c r="P472" s="11"/>
      <c r="Q472" s="11">
        <f t="shared" si="184"/>
        <v>0</v>
      </c>
      <c r="R472" s="11">
        <f t="shared" si="185"/>
        <v>0</v>
      </c>
      <c r="S472" s="42">
        <f t="shared" si="186"/>
        <v>0</v>
      </c>
      <c r="T472" s="60"/>
      <c r="U472" s="4"/>
    </row>
    <row r="473" spans="1:25" s="92" customFormat="1" ht="27" customHeight="1" x14ac:dyDescent="0.25">
      <c r="A473" s="44" t="s">
        <v>848</v>
      </c>
      <c r="B473" s="44" t="s">
        <v>1626</v>
      </c>
      <c r="C473" s="44" t="s">
        <v>90</v>
      </c>
      <c r="D473" s="51" t="s">
        <v>876</v>
      </c>
      <c r="E473" s="41" t="s">
        <v>3</v>
      </c>
      <c r="F473" s="78">
        <f>F474+F475</f>
        <v>502.08</v>
      </c>
      <c r="G473" s="41"/>
      <c r="H473" s="41"/>
      <c r="I473" s="41"/>
      <c r="J473" s="41"/>
      <c r="K473" s="78">
        <f>F473</f>
        <v>502.08</v>
      </c>
      <c r="L473" s="71">
        <f>K473</f>
        <v>502</v>
      </c>
      <c r="M473" s="102">
        <v>1</v>
      </c>
      <c r="N473" s="108">
        <f>ROUND(M473*L473,2)</f>
        <v>502</v>
      </c>
      <c r="O473" s="42"/>
      <c r="P473" s="42"/>
      <c r="Q473" s="46">
        <f t="shared" si="184"/>
        <v>0</v>
      </c>
      <c r="R473" s="46">
        <f t="shared" si="185"/>
        <v>0</v>
      </c>
      <c r="S473" s="42">
        <f t="shared" si="186"/>
        <v>0</v>
      </c>
      <c r="T473" s="62"/>
    </row>
    <row r="474" spans="1:25" s="1" customFormat="1" ht="38.25" customHeight="1" x14ac:dyDescent="0.25">
      <c r="A474" s="19" t="s">
        <v>849</v>
      </c>
      <c r="B474" s="19"/>
      <c r="C474" s="19" t="s">
        <v>91</v>
      </c>
      <c r="D474" s="69" t="s">
        <v>172</v>
      </c>
      <c r="E474" s="3" t="s">
        <v>3</v>
      </c>
      <c r="F474" s="57">
        <v>471.57</v>
      </c>
      <c r="G474" s="14"/>
      <c r="H474" s="14"/>
      <c r="I474" s="14"/>
      <c r="J474" s="45"/>
      <c r="K474" s="193">
        <f>F474</f>
        <v>471.57</v>
      </c>
      <c r="L474" s="101">
        <f>K474</f>
        <v>471.57</v>
      </c>
      <c r="M474" s="101">
        <v>1.1000000000000001</v>
      </c>
      <c r="N474" s="133">
        <f>ROUND(M474*L474,2)</f>
        <v>518.73</v>
      </c>
      <c r="O474" s="11"/>
      <c r="P474" s="11"/>
      <c r="Q474" s="11">
        <f t="shared" si="184"/>
        <v>0</v>
      </c>
      <c r="R474" s="11">
        <f t="shared" si="185"/>
        <v>0</v>
      </c>
      <c r="S474" s="42">
        <f t="shared" si="186"/>
        <v>0</v>
      </c>
      <c r="T474" s="60"/>
      <c r="U474" s="4"/>
    </row>
    <row r="475" spans="1:25" s="1" customFormat="1" ht="60" customHeight="1" x14ac:dyDescent="0.25">
      <c r="A475" s="19" t="s">
        <v>863</v>
      </c>
      <c r="B475" s="19"/>
      <c r="C475" s="19" t="s">
        <v>91</v>
      </c>
      <c r="D475" s="215" t="s">
        <v>861</v>
      </c>
      <c r="E475" s="3" t="s">
        <v>3</v>
      </c>
      <c r="F475" s="14">
        <v>30.507999999999999</v>
      </c>
      <c r="G475" s="14"/>
      <c r="H475" s="14"/>
      <c r="I475" s="14"/>
      <c r="J475" s="45"/>
      <c r="K475" s="193">
        <f t="shared" ref="K475:K477" si="190">F475</f>
        <v>30.51</v>
      </c>
      <c r="L475" s="101">
        <f t="shared" ref="L475:L477" si="191">K475</f>
        <v>30.51</v>
      </c>
      <c r="M475" s="101">
        <v>1.1000000000000001</v>
      </c>
      <c r="N475" s="133">
        <f t="shared" ref="N475:N477" si="192">ROUND(M475*L475,2)</f>
        <v>33.56</v>
      </c>
      <c r="O475" s="11"/>
      <c r="P475" s="11"/>
      <c r="Q475" s="11">
        <f t="shared" si="184"/>
        <v>0</v>
      </c>
      <c r="R475" s="11">
        <f t="shared" si="185"/>
        <v>0</v>
      </c>
      <c r="S475" s="42">
        <f t="shared" si="186"/>
        <v>0</v>
      </c>
      <c r="T475" s="60"/>
    </row>
    <row r="476" spans="1:25" s="152" customFormat="1" ht="25.5" customHeight="1" x14ac:dyDescent="0.25">
      <c r="A476" s="19" t="s">
        <v>864</v>
      </c>
      <c r="B476" s="19"/>
      <c r="C476" s="19" t="s">
        <v>91</v>
      </c>
      <c r="D476" s="69" t="s">
        <v>2516</v>
      </c>
      <c r="E476" s="14" t="s">
        <v>2</v>
      </c>
      <c r="F476" s="292">
        <f>F474+F475</f>
        <v>502.08</v>
      </c>
      <c r="G476" s="292"/>
      <c r="H476" s="292"/>
      <c r="I476" s="292"/>
      <c r="J476" s="292"/>
      <c r="K476" s="292">
        <f>F476</f>
        <v>502.08</v>
      </c>
      <c r="L476" s="57">
        <f>K476</f>
        <v>502.08</v>
      </c>
      <c r="M476" s="101">
        <v>1</v>
      </c>
      <c r="N476" s="107">
        <f>ROUND(M476*L476,2)</f>
        <v>502.08</v>
      </c>
      <c r="O476" s="11"/>
      <c r="P476" s="11"/>
      <c r="Q476" s="11">
        <f t="shared" ref="Q476" si="193">ROUND(N476*O476,2)</f>
        <v>0</v>
      </c>
      <c r="R476" s="11">
        <f t="shared" ref="R476" si="194">ROUND(N476*P476,2)</f>
        <v>0</v>
      </c>
      <c r="S476" s="42">
        <f t="shared" ref="S476" si="195">ROUND(Q476+R476,2)</f>
        <v>0</v>
      </c>
      <c r="T476" s="60"/>
    </row>
    <row r="477" spans="1:25" s="1" customFormat="1" ht="15.75" customHeight="1" x14ac:dyDescent="0.25">
      <c r="A477" s="19" t="s">
        <v>2527</v>
      </c>
      <c r="B477" s="19"/>
      <c r="C477" s="19" t="s">
        <v>91</v>
      </c>
      <c r="D477" s="215" t="s">
        <v>862</v>
      </c>
      <c r="E477" s="3" t="s">
        <v>416</v>
      </c>
      <c r="F477" s="28">
        <v>1</v>
      </c>
      <c r="G477" s="28"/>
      <c r="H477" s="28"/>
      <c r="I477" s="28"/>
      <c r="J477" s="41"/>
      <c r="K477" s="193">
        <f t="shared" si="190"/>
        <v>1</v>
      </c>
      <c r="L477" s="101">
        <f t="shared" si="191"/>
        <v>1</v>
      </c>
      <c r="M477" s="101">
        <v>1</v>
      </c>
      <c r="N477" s="133">
        <f t="shared" si="192"/>
        <v>1</v>
      </c>
      <c r="O477" s="25"/>
      <c r="P477" s="25"/>
      <c r="Q477" s="11">
        <f t="shared" si="184"/>
        <v>0</v>
      </c>
      <c r="R477" s="11">
        <f t="shared" si="185"/>
        <v>0</v>
      </c>
      <c r="S477" s="42">
        <f t="shared" si="186"/>
        <v>0</v>
      </c>
      <c r="T477" s="12"/>
      <c r="W477" s="4"/>
    </row>
    <row r="478" spans="1:25" s="86" customFormat="1" ht="22.5" customHeight="1" x14ac:dyDescent="0.25">
      <c r="A478" s="65" t="s">
        <v>27</v>
      </c>
      <c r="B478" s="65"/>
      <c r="C478" s="65"/>
      <c r="D478" s="49" t="s">
        <v>865</v>
      </c>
      <c r="E478" s="66"/>
      <c r="F478" s="67"/>
      <c r="G478" s="66"/>
      <c r="H478" s="66"/>
      <c r="I478" s="66"/>
      <c r="J478" s="41"/>
      <c r="K478" s="199"/>
      <c r="L478" s="144"/>
      <c r="M478" s="98"/>
      <c r="N478" s="105"/>
      <c r="O478" s="68"/>
      <c r="P478" s="68"/>
      <c r="Q478" s="39"/>
      <c r="R478" s="39"/>
      <c r="S478" s="68"/>
      <c r="T478" s="68"/>
      <c r="U478" s="85"/>
      <c r="V478" s="85"/>
      <c r="W478" s="85"/>
      <c r="X478" s="85"/>
      <c r="Y478" s="85"/>
    </row>
    <row r="479" spans="1:25" s="92" customFormat="1" ht="32.25" customHeight="1" x14ac:dyDescent="0.25">
      <c r="A479" s="44" t="s">
        <v>890</v>
      </c>
      <c r="B479" s="230" t="s">
        <v>1624</v>
      </c>
      <c r="C479" s="44" t="s">
        <v>90</v>
      </c>
      <c r="D479" s="51" t="s">
        <v>92</v>
      </c>
      <c r="E479" s="41" t="s">
        <v>3</v>
      </c>
      <c r="F479" s="71">
        <f>F480+F481</f>
        <v>0</v>
      </c>
      <c r="G479" s="41"/>
      <c r="H479" s="41"/>
      <c r="I479" s="41"/>
      <c r="J479" s="43"/>
      <c r="K479" s="43">
        <f>SUM(K480:K524)</f>
        <v>562.24</v>
      </c>
      <c r="L479" s="43"/>
      <c r="M479" s="100"/>
      <c r="N479" s="43">
        <f>K479</f>
        <v>562.24</v>
      </c>
      <c r="O479" s="42"/>
      <c r="P479" s="42"/>
      <c r="Q479" s="46">
        <f t="shared" si="184"/>
        <v>0</v>
      </c>
      <c r="R479" s="46">
        <f t="shared" si="185"/>
        <v>0</v>
      </c>
      <c r="S479" s="42">
        <f t="shared" si="186"/>
        <v>0</v>
      </c>
      <c r="T479" s="42" t="s">
        <v>93</v>
      </c>
      <c r="U479" s="91"/>
      <c r="V479" s="91"/>
      <c r="W479" s="91"/>
      <c r="X479" s="91"/>
      <c r="Y479" s="91"/>
    </row>
    <row r="480" spans="1:25" s="1" customFormat="1" ht="18.75" customHeight="1" x14ac:dyDescent="0.25">
      <c r="A480" s="19" t="s">
        <v>891</v>
      </c>
      <c r="B480" s="19"/>
      <c r="C480" s="19" t="s">
        <v>91</v>
      </c>
      <c r="D480" s="215" t="s">
        <v>755</v>
      </c>
      <c r="E480" s="3" t="s">
        <v>748</v>
      </c>
      <c r="F480" s="11"/>
      <c r="G480" s="11">
        <v>0.4</v>
      </c>
      <c r="H480" s="11">
        <v>0.3</v>
      </c>
      <c r="I480" s="11">
        <f>(G480+H480)*2</f>
        <v>1.4</v>
      </c>
      <c r="J480" s="163">
        <v>6.02</v>
      </c>
      <c r="K480" s="189">
        <f>I480*J480</f>
        <v>8.43</v>
      </c>
      <c r="L480" s="11">
        <f>J480</f>
        <v>6.02</v>
      </c>
      <c r="M480" s="101">
        <v>1.1000000000000001</v>
      </c>
      <c r="N480" s="133">
        <f>M480*L480</f>
        <v>6.6219999999999999</v>
      </c>
      <c r="O480" s="11"/>
      <c r="P480" s="11"/>
      <c r="Q480" s="11">
        <f t="shared" si="184"/>
        <v>0</v>
      </c>
      <c r="R480" s="11">
        <f t="shared" si="185"/>
        <v>0</v>
      </c>
      <c r="S480" s="42">
        <f t="shared" si="186"/>
        <v>0</v>
      </c>
      <c r="T480" s="60"/>
      <c r="U480" s="4"/>
      <c r="V480" s="4"/>
      <c r="W480" s="4"/>
      <c r="X480" s="4"/>
      <c r="Y480" s="4"/>
    </row>
    <row r="481" spans="1:25" s="1" customFormat="1" ht="18.75" customHeight="1" x14ac:dyDescent="0.25">
      <c r="A481" s="19" t="s">
        <v>892</v>
      </c>
      <c r="B481" s="19"/>
      <c r="C481" s="19" t="s">
        <v>91</v>
      </c>
      <c r="D481" s="215" t="s">
        <v>866</v>
      </c>
      <c r="E481" s="3" t="s">
        <v>748</v>
      </c>
      <c r="F481" s="11"/>
      <c r="G481" s="11">
        <v>0.5</v>
      </c>
      <c r="H481" s="11">
        <v>0.4</v>
      </c>
      <c r="I481" s="11">
        <f t="shared" ref="I481:I490" si="196">(G481+H481)*2</f>
        <v>1.8</v>
      </c>
      <c r="J481" s="163">
        <v>3.19</v>
      </c>
      <c r="K481" s="189">
        <f t="shared" ref="K481:K490" si="197">I481*J481</f>
        <v>5.74</v>
      </c>
      <c r="L481" s="11">
        <f t="shared" ref="L481:L492" si="198">J481</f>
        <v>3.19</v>
      </c>
      <c r="M481" s="101">
        <v>1.1000000000000001</v>
      </c>
      <c r="N481" s="133">
        <f>M481*L481</f>
        <v>3.5089999999999999</v>
      </c>
      <c r="O481" s="11"/>
      <c r="P481" s="11"/>
      <c r="Q481" s="11">
        <f t="shared" si="184"/>
        <v>0</v>
      </c>
      <c r="R481" s="11">
        <f t="shared" si="185"/>
        <v>0</v>
      </c>
      <c r="S481" s="42">
        <f t="shared" si="186"/>
        <v>0</v>
      </c>
      <c r="T481" s="60"/>
    </row>
    <row r="482" spans="1:25" s="1" customFormat="1" ht="18.75" customHeight="1" x14ac:dyDescent="0.25">
      <c r="A482" s="19" t="s">
        <v>893</v>
      </c>
      <c r="B482" s="19"/>
      <c r="C482" s="19" t="s">
        <v>91</v>
      </c>
      <c r="D482" s="215" t="s">
        <v>867</v>
      </c>
      <c r="E482" s="3" t="s">
        <v>748</v>
      </c>
      <c r="F482" s="11"/>
      <c r="G482" s="11">
        <v>0.55000000000000004</v>
      </c>
      <c r="H482" s="11">
        <v>0.5</v>
      </c>
      <c r="I482" s="11">
        <f t="shared" si="196"/>
        <v>2.1</v>
      </c>
      <c r="J482" s="163">
        <v>2.84</v>
      </c>
      <c r="K482" s="189">
        <f t="shared" si="197"/>
        <v>5.96</v>
      </c>
      <c r="L482" s="11">
        <f t="shared" si="198"/>
        <v>2.84</v>
      </c>
      <c r="M482" s="101">
        <v>1.1000000000000001</v>
      </c>
      <c r="N482" s="133">
        <f t="shared" ref="N482:N492" si="199">M482*L482</f>
        <v>3.1240000000000001</v>
      </c>
      <c r="O482" s="11"/>
      <c r="P482" s="11"/>
      <c r="Q482" s="11">
        <f t="shared" si="184"/>
        <v>0</v>
      </c>
      <c r="R482" s="11">
        <f t="shared" si="185"/>
        <v>0</v>
      </c>
      <c r="S482" s="42">
        <f t="shared" si="186"/>
        <v>0</v>
      </c>
      <c r="T482" s="60"/>
      <c r="U482" s="4"/>
      <c r="V482" s="4"/>
      <c r="W482" s="4"/>
      <c r="X482" s="4"/>
      <c r="Y482" s="4"/>
    </row>
    <row r="483" spans="1:25" s="1" customFormat="1" ht="18.75" customHeight="1" x14ac:dyDescent="0.25">
      <c r="A483" s="19" t="s">
        <v>894</v>
      </c>
      <c r="B483" s="19"/>
      <c r="C483" s="19" t="s">
        <v>91</v>
      </c>
      <c r="D483" s="215" t="s">
        <v>868</v>
      </c>
      <c r="E483" s="3" t="s">
        <v>748</v>
      </c>
      <c r="F483" s="11"/>
      <c r="G483" s="11">
        <v>0.6</v>
      </c>
      <c r="H483" s="11">
        <v>0.55000000000000004</v>
      </c>
      <c r="I483" s="11">
        <f t="shared" si="196"/>
        <v>2.2999999999999998</v>
      </c>
      <c r="J483" s="163">
        <v>14.54</v>
      </c>
      <c r="K483" s="189">
        <f t="shared" si="197"/>
        <v>33.44</v>
      </c>
      <c r="L483" s="11">
        <f t="shared" si="198"/>
        <v>14.54</v>
      </c>
      <c r="M483" s="101">
        <v>1.1000000000000001</v>
      </c>
      <c r="N483" s="133">
        <f t="shared" si="199"/>
        <v>15.994</v>
      </c>
      <c r="O483" s="11"/>
      <c r="P483" s="11"/>
      <c r="Q483" s="11">
        <f t="shared" si="184"/>
        <v>0</v>
      </c>
      <c r="R483" s="11">
        <f t="shared" si="185"/>
        <v>0</v>
      </c>
      <c r="S483" s="42">
        <f t="shared" si="186"/>
        <v>0</v>
      </c>
      <c r="T483" s="60"/>
      <c r="U483" s="4"/>
      <c r="V483" s="4"/>
      <c r="W483" s="4"/>
      <c r="X483" s="4"/>
    </row>
    <row r="484" spans="1:25" s="1" customFormat="1" ht="15.75" customHeight="1" x14ac:dyDescent="0.25">
      <c r="A484" s="19" t="s">
        <v>895</v>
      </c>
      <c r="B484" s="19"/>
      <c r="C484" s="19" t="s">
        <v>91</v>
      </c>
      <c r="D484" s="215" t="s">
        <v>869</v>
      </c>
      <c r="E484" s="3" t="s">
        <v>748</v>
      </c>
      <c r="F484" s="11"/>
      <c r="G484" s="11">
        <v>0.8</v>
      </c>
      <c r="H484" s="11">
        <v>0.5</v>
      </c>
      <c r="I484" s="11">
        <f t="shared" si="196"/>
        <v>2.6</v>
      </c>
      <c r="J484" s="163">
        <v>0.34</v>
      </c>
      <c r="K484" s="189">
        <f t="shared" si="197"/>
        <v>0.88</v>
      </c>
      <c r="L484" s="11">
        <f t="shared" si="198"/>
        <v>0.34</v>
      </c>
      <c r="M484" s="101">
        <v>1.1000000000000001</v>
      </c>
      <c r="N484" s="133">
        <f t="shared" si="199"/>
        <v>0.374</v>
      </c>
      <c r="O484" s="11"/>
      <c r="P484" s="11"/>
      <c r="Q484" s="11">
        <f t="shared" si="184"/>
        <v>0</v>
      </c>
      <c r="R484" s="11">
        <f t="shared" si="185"/>
        <v>0</v>
      </c>
      <c r="S484" s="42">
        <f t="shared" si="186"/>
        <v>0</v>
      </c>
      <c r="T484" s="60"/>
      <c r="U484" s="4"/>
      <c r="V484" s="4"/>
      <c r="W484" s="4"/>
      <c r="X484" s="4"/>
      <c r="Y484" s="4"/>
    </row>
    <row r="485" spans="1:25" s="1" customFormat="1" ht="15.75" customHeight="1" x14ac:dyDescent="0.25">
      <c r="A485" s="19" t="s">
        <v>896</v>
      </c>
      <c r="B485" s="19"/>
      <c r="C485" s="19" t="s">
        <v>91</v>
      </c>
      <c r="D485" s="215" t="s">
        <v>870</v>
      </c>
      <c r="E485" s="3" t="s">
        <v>748</v>
      </c>
      <c r="F485" s="11"/>
      <c r="G485" s="11">
        <v>0.85</v>
      </c>
      <c r="H485" s="11">
        <v>0.55000000000000004</v>
      </c>
      <c r="I485" s="11">
        <f t="shared" si="196"/>
        <v>2.8</v>
      </c>
      <c r="J485" s="163">
        <v>1.27</v>
      </c>
      <c r="K485" s="189">
        <f t="shared" si="197"/>
        <v>3.56</v>
      </c>
      <c r="L485" s="11">
        <f t="shared" si="198"/>
        <v>1.27</v>
      </c>
      <c r="M485" s="101">
        <v>1.1000000000000001</v>
      </c>
      <c r="N485" s="133">
        <f t="shared" si="199"/>
        <v>1.397</v>
      </c>
      <c r="O485" s="11"/>
      <c r="P485" s="11"/>
      <c r="Q485" s="11">
        <f t="shared" si="184"/>
        <v>0</v>
      </c>
      <c r="R485" s="11">
        <f t="shared" si="185"/>
        <v>0</v>
      </c>
      <c r="S485" s="42">
        <f t="shared" si="186"/>
        <v>0</v>
      </c>
      <c r="T485" s="60"/>
      <c r="U485" s="4"/>
      <c r="V485" s="4"/>
      <c r="W485" s="4"/>
      <c r="X485" s="4"/>
      <c r="Y485" s="4"/>
    </row>
    <row r="486" spans="1:25" s="1" customFormat="1" ht="15.75" customHeight="1" x14ac:dyDescent="0.25">
      <c r="A486" s="19" t="s">
        <v>897</v>
      </c>
      <c r="B486" s="19"/>
      <c r="C486" s="19" t="s">
        <v>91</v>
      </c>
      <c r="D486" s="215" t="s">
        <v>759</v>
      </c>
      <c r="E486" s="3" t="s">
        <v>748</v>
      </c>
      <c r="F486" s="11"/>
      <c r="G486" s="11">
        <v>0.3</v>
      </c>
      <c r="H486" s="11">
        <v>0.15</v>
      </c>
      <c r="I486" s="11">
        <f t="shared" si="196"/>
        <v>0.9</v>
      </c>
      <c r="J486" s="163">
        <v>75.39</v>
      </c>
      <c r="K486" s="189">
        <f t="shared" si="197"/>
        <v>67.849999999999994</v>
      </c>
      <c r="L486" s="11">
        <f t="shared" si="198"/>
        <v>75.39</v>
      </c>
      <c r="M486" s="101">
        <v>1.1000000000000001</v>
      </c>
      <c r="N486" s="133">
        <f t="shared" si="199"/>
        <v>82.929000000000002</v>
      </c>
      <c r="O486" s="11"/>
      <c r="P486" s="11"/>
      <c r="Q486" s="11">
        <f t="shared" si="184"/>
        <v>0</v>
      </c>
      <c r="R486" s="11">
        <f t="shared" si="185"/>
        <v>0</v>
      </c>
      <c r="S486" s="42">
        <f t="shared" si="186"/>
        <v>0</v>
      </c>
      <c r="T486" s="60"/>
    </row>
    <row r="487" spans="1:25" s="1" customFormat="1" ht="15.75" customHeight="1" x14ac:dyDescent="0.25">
      <c r="A487" s="19" t="s">
        <v>898</v>
      </c>
      <c r="B487" s="19"/>
      <c r="C487" s="19" t="s">
        <v>91</v>
      </c>
      <c r="D487" s="215" t="s">
        <v>760</v>
      </c>
      <c r="E487" s="3" t="s">
        <v>748</v>
      </c>
      <c r="F487" s="11"/>
      <c r="G487" s="11">
        <v>0.4</v>
      </c>
      <c r="H487" s="11">
        <v>0.2</v>
      </c>
      <c r="I487" s="11">
        <f t="shared" si="196"/>
        <v>1.2</v>
      </c>
      <c r="J487" s="163">
        <v>164.65</v>
      </c>
      <c r="K487" s="189">
        <f t="shared" si="197"/>
        <v>197.58</v>
      </c>
      <c r="L487" s="11">
        <f t="shared" si="198"/>
        <v>164.65</v>
      </c>
      <c r="M487" s="101">
        <v>1.1000000000000001</v>
      </c>
      <c r="N487" s="133">
        <f t="shared" si="199"/>
        <v>181.11500000000001</v>
      </c>
      <c r="O487" s="11"/>
      <c r="P487" s="11"/>
      <c r="Q487" s="11">
        <f t="shared" si="184"/>
        <v>0</v>
      </c>
      <c r="R487" s="11">
        <f t="shared" si="185"/>
        <v>0</v>
      </c>
      <c r="S487" s="42">
        <f t="shared" si="186"/>
        <v>0</v>
      </c>
      <c r="T487" s="60"/>
    </row>
    <row r="488" spans="1:25" s="1" customFormat="1" ht="15.75" customHeight="1" x14ac:dyDescent="0.25">
      <c r="A488" s="19" t="s">
        <v>899</v>
      </c>
      <c r="B488" s="19"/>
      <c r="C488" s="19" t="s">
        <v>91</v>
      </c>
      <c r="D488" s="215" t="s">
        <v>761</v>
      </c>
      <c r="E488" s="3" t="s">
        <v>748</v>
      </c>
      <c r="F488" s="11"/>
      <c r="G488" s="11">
        <v>0.4</v>
      </c>
      <c r="H488" s="11">
        <v>0.3</v>
      </c>
      <c r="I488" s="11">
        <f t="shared" si="196"/>
        <v>1.4</v>
      </c>
      <c r="J488" s="163">
        <v>4.9800000000000004</v>
      </c>
      <c r="K488" s="189">
        <f t="shared" si="197"/>
        <v>6.97</v>
      </c>
      <c r="L488" s="11">
        <f t="shared" si="198"/>
        <v>4.9800000000000004</v>
      </c>
      <c r="M488" s="101">
        <v>1.1000000000000001</v>
      </c>
      <c r="N488" s="133">
        <f t="shared" si="199"/>
        <v>5.4779999999999998</v>
      </c>
      <c r="O488" s="11"/>
      <c r="P488" s="11"/>
      <c r="Q488" s="11">
        <f t="shared" si="184"/>
        <v>0</v>
      </c>
      <c r="R488" s="11">
        <f t="shared" si="185"/>
        <v>0</v>
      </c>
      <c r="S488" s="42">
        <f t="shared" si="186"/>
        <v>0</v>
      </c>
      <c r="T488" s="60"/>
      <c r="U488" s="4"/>
      <c r="V488" s="4"/>
      <c r="W488" s="4"/>
      <c r="X488" s="4"/>
      <c r="Y488" s="4"/>
    </row>
    <row r="489" spans="1:25" s="1" customFormat="1" ht="15.75" customHeight="1" x14ac:dyDescent="0.25">
      <c r="A489" s="19" t="s">
        <v>900</v>
      </c>
      <c r="B489" s="19"/>
      <c r="C489" s="19" t="s">
        <v>91</v>
      </c>
      <c r="D489" s="215" t="s">
        <v>762</v>
      </c>
      <c r="E489" s="3" t="s">
        <v>748</v>
      </c>
      <c r="F489" s="11"/>
      <c r="G489" s="11">
        <v>0.4</v>
      </c>
      <c r="H489" s="11">
        <v>0.3</v>
      </c>
      <c r="I489" s="11">
        <f t="shared" si="196"/>
        <v>1.4</v>
      </c>
      <c r="J489" s="163">
        <v>0.54</v>
      </c>
      <c r="K489" s="189">
        <f t="shared" si="197"/>
        <v>0.76</v>
      </c>
      <c r="L489" s="11">
        <f t="shared" si="198"/>
        <v>0.54</v>
      </c>
      <c r="M489" s="101">
        <v>1.1000000000000001</v>
      </c>
      <c r="N489" s="133">
        <f t="shared" si="199"/>
        <v>0.59399999999999997</v>
      </c>
      <c r="O489" s="11"/>
      <c r="P489" s="11"/>
      <c r="Q489" s="11">
        <f t="shared" si="184"/>
        <v>0</v>
      </c>
      <c r="R489" s="11">
        <f t="shared" si="185"/>
        <v>0</v>
      </c>
      <c r="S489" s="42">
        <f t="shared" si="186"/>
        <v>0</v>
      </c>
      <c r="T489" s="60"/>
    </row>
    <row r="490" spans="1:25" s="1" customFormat="1" ht="15.75" customHeight="1" x14ac:dyDescent="0.25">
      <c r="A490" s="19" t="s">
        <v>901</v>
      </c>
      <c r="B490" s="19"/>
      <c r="C490" s="19" t="s">
        <v>91</v>
      </c>
      <c r="D490" s="215" t="s">
        <v>871</v>
      </c>
      <c r="E490" s="3" t="s">
        <v>748</v>
      </c>
      <c r="F490" s="11"/>
      <c r="G490" s="11">
        <v>0.8</v>
      </c>
      <c r="H490" s="11">
        <v>0.5</v>
      </c>
      <c r="I490" s="11">
        <f t="shared" si="196"/>
        <v>2.6</v>
      </c>
      <c r="J490" s="163">
        <v>0.69</v>
      </c>
      <c r="K490" s="189">
        <f t="shared" si="197"/>
        <v>1.79</v>
      </c>
      <c r="L490" s="11">
        <f t="shared" si="198"/>
        <v>0.69</v>
      </c>
      <c r="M490" s="101">
        <v>1.1000000000000001</v>
      </c>
      <c r="N490" s="133">
        <f t="shared" si="199"/>
        <v>0.75900000000000001</v>
      </c>
      <c r="O490" s="11"/>
      <c r="P490" s="11"/>
      <c r="Q490" s="11">
        <f t="shared" si="184"/>
        <v>0</v>
      </c>
      <c r="R490" s="11">
        <f t="shared" si="185"/>
        <v>0</v>
      </c>
      <c r="S490" s="42">
        <f t="shared" si="186"/>
        <v>0</v>
      </c>
      <c r="T490" s="60"/>
    </row>
    <row r="491" spans="1:25" s="1" customFormat="1" ht="15.75" customHeight="1" x14ac:dyDescent="0.25">
      <c r="A491" s="19" t="s">
        <v>902</v>
      </c>
      <c r="B491" s="19"/>
      <c r="C491" s="19" t="s">
        <v>91</v>
      </c>
      <c r="D491" s="215" t="s">
        <v>417</v>
      </c>
      <c r="E491" s="3" t="s">
        <v>748</v>
      </c>
      <c r="F491" s="11"/>
      <c r="G491" s="11"/>
      <c r="H491" s="11"/>
      <c r="I491" s="11"/>
      <c r="J491" s="163">
        <v>200.75</v>
      </c>
      <c r="K491" s="189">
        <f>J491*0.1*3.14</f>
        <v>63.04</v>
      </c>
      <c r="L491" s="11">
        <f t="shared" si="198"/>
        <v>200.75</v>
      </c>
      <c r="M491" s="101">
        <v>1.1000000000000001</v>
      </c>
      <c r="N491" s="133">
        <f t="shared" si="199"/>
        <v>220.82499999999999</v>
      </c>
      <c r="O491" s="11"/>
      <c r="P491" s="11"/>
      <c r="Q491" s="11">
        <f t="shared" si="184"/>
        <v>0</v>
      </c>
      <c r="R491" s="11">
        <f t="shared" si="185"/>
        <v>0</v>
      </c>
      <c r="S491" s="42">
        <f t="shared" si="186"/>
        <v>0</v>
      </c>
      <c r="T491" s="60"/>
    </row>
    <row r="492" spans="1:25" s="1" customFormat="1" ht="15.75" customHeight="1" x14ac:dyDescent="0.25">
      <c r="A492" s="19" t="s">
        <v>903</v>
      </c>
      <c r="B492" s="19"/>
      <c r="C492" s="19" t="s">
        <v>91</v>
      </c>
      <c r="D492" s="215" t="s">
        <v>451</v>
      </c>
      <c r="E492" s="3" t="s">
        <v>748</v>
      </c>
      <c r="F492" s="11"/>
      <c r="G492" s="11"/>
      <c r="H492" s="11"/>
      <c r="I492" s="11"/>
      <c r="J492" s="163">
        <v>192.88</v>
      </c>
      <c r="K492" s="189">
        <f>J492*0.125*3.14</f>
        <v>75.709999999999994</v>
      </c>
      <c r="L492" s="11">
        <f t="shared" si="198"/>
        <v>192.88</v>
      </c>
      <c r="M492" s="101">
        <v>1.1000000000000001</v>
      </c>
      <c r="N492" s="133">
        <f t="shared" si="199"/>
        <v>212.16800000000001</v>
      </c>
      <c r="O492" s="11"/>
      <c r="P492" s="11"/>
      <c r="Q492" s="11">
        <f t="shared" si="184"/>
        <v>0</v>
      </c>
      <c r="R492" s="11">
        <f t="shared" si="185"/>
        <v>0</v>
      </c>
      <c r="S492" s="42">
        <f t="shared" si="186"/>
        <v>0</v>
      </c>
      <c r="T492" s="60"/>
    </row>
    <row r="493" spans="1:25" s="1" customFormat="1" ht="15.75" customHeight="1" x14ac:dyDescent="0.25">
      <c r="A493" s="19" t="s">
        <v>904</v>
      </c>
      <c r="B493" s="19"/>
      <c r="C493" s="19" t="s">
        <v>91</v>
      </c>
      <c r="D493" s="215" t="s">
        <v>764</v>
      </c>
      <c r="E493" s="3" t="s">
        <v>17</v>
      </c>
      <c r="F493" s="140">
        <v>13</v>
      </c>
      <c r="G493" s="11"/>
      <c r="H493" s="11"/>
      <c r="I493" s="11"/>
      <c r="J493" s="178"/>
      <c r="K493" s="189">
        <v>1.43</v>
      </c>
      <c r="L493" s="58">
        <f>F493</f>
        <v>13</v>
      </c>
      <c r="M493" s="101">
        <v>1</v>
      </c>
      <c r="N493" s="133">
        <f>M493*L493</f>
        <v>13</v>
      </c>
      <c r="O493" s="11"/>
      <c r="P493" s="11"/>
      <c r="Q493" s="11">
        <f t="shared" si="184"/>
        <v>0</v>
      </c>
      <c r="R493" s="11">
        <f t="shared" si="185"/>
        <v>0</v>
      </c>
      <c r="S493" s="42">
        <f t="shared" si="186"/>
        <v>0</v>
      </c>
      <c r="T493" s="60"/>
    </row>
    <row r="494" spans="1:25" s="1" customFormat="1" ht="15.75" customHeight="1" x14ac:dyDescent="0.25">
      <c r="A494" s="19" t="s">
        <v>905</v>
      </c>
      <c r="B494" s="19"/>
      <c r="C494" s="19" t="s">
        <v>91</v>
      </c>
      <c r="D494" s="215" t="s">
        <v>765</v>
      </c>
      <c r="E494" s="3" t="s">
        <v>17</v>
      </c>
      <c r="F494" s="140">
        <v>24</v>
      </c>
      <c r="G494" s="11"/>
      <c r="H494" s="11"/>
      <c r="I494" s="11"/>
      <c r="J494" s="178"/>
      <c r="K494" s="189">
        <v>2.64</v>
      </c>
      <c r="L494" s="58">
        <f t="shared" ref="L494:L505" si="200">F494</f>
        <v>24</v>
      </c>
      <c r="M494" s="101">
        <v>1</v>
      </c>
      <c r="N494" s="133">
        <f t="shared" ref="N494:N525" si="201">M494*L494</f>
        <v>24</v>
      </c>
      <c r="O494" s="11"/>
      <c r="P494" s="11"/>
      <c r="Q494" s="11">
        <f t="shared" si="184"/>
        <v>0</v>
      </c>
      <c r="R494" s="11">
        <f t="shared" si="185"/>
        <v>0</v>
      </c>
      <c r="S494" s="42">
        <f t="shared" si="186"/>
        <v>0</v>
      </c>
      <c r="T494" s="60"/>
    </row>
    <row r="495" spans="1:25" s="1" customFormat="1" ht="15.75" customHeight="1" x14ac:dyDescent="0.25">
      <c r="A495" s="19" t="s">
        <v>906</v>
      </c>
      <c r="B495" s="19"/>
      <c r="C495" s="19" t="s">
        <v>91</v>
      </c>
      <c r="D495" s="215" t="s">
        <v>420</v>
      </c>
      <c r="E495" s="3" t="s">
        <v>17</v>
      </c>
      <c r="F495" s="140">
        <v>13</v>
      </c>
      <c r="G495" s="11"/>
      <c r="H495" s="11"/>
      <c r="I495" s="11"/>
      <c r="J495" s="178"/>
      <c r="K495" s="189">
        <v>1.43</v>
      </c>
      <c r="L495" s="58">
        <f t="shared" si="200"/>
        <v>13</v>
      </c>
      <c r="M495" s="101">
        <v>1</v>
      </c>
      <c r="N495" s="133">
        <f t="shared" si="201"/>
        <v>13</v>
      </c>
      <c r="O495" s="11"/>
      <c r="P495" s="11"/>
      <c r="Q495" s="11">
        <f t="shared" si="184"/>
        <v>0</v>
      </c>
      <c r="R495" s="11">
        <f t="shared" si="185"/>
        <v>0</v>
      </c>
      <c r="S495" s="42">
        <f t="shared" si="186"/>
        <v>0</v>
      </c>
      <c r="T495" s="60"/>
    </row>
    <row r="496" spans="1:25" s="1" customFormat="1" ht="15.75" customHeight="1" x14ac:dyDescent="0.25">
      <c r="A496" s="19" t="s">
        <v>907</v>
      </c>
      <c r="B496" s="19"/>
      <c r="C496" s="19" t="s">
        <v>91</v>
      </c>
      <c r="D496" s="215" t="s">
        <v>452</v>
      </c>
      <c r="E496" s="3" t="s">
        <v>17</v>
      </c>
      <c r="F496" s="140">
        <v>54</v>
      </c>
      <c r="G496" s="25"/>
      <c r="H496" s="25"/>
      <c r="I496" s="25"/>
      <c r="J496" s="178"/>
      <c r="K496" s="190">
        <v>5.94</v>
      </c>
      <c r="L496" s="58">
        <f t="shared" si="200"/>
        <v>54</v>
      </c>
      <c r="M496" s="101">
        <v>1</v>
      </c>
      <c r="N496" s="133">
        <f t="shared" si="201"/>
        <v>54</v>
      </c>
      <c r="O496" s="25"/>
      <c r="P496" s="25"/>
      <c r="Q496" s="11">
        <f t="shared" si="184"/>
        <v>0</v>
      </c>
      <c r="R496" s="11">
        <f t="shared" si="185"/>
        <v>0</v>
      </c>
      <c r="S496" s="42">
        <f t="shared" si="186"/>
        <v>0</v>
      </c>
      <c r="T496" s="35"/>
    </row>
    <row r="497" spans="1:25" s="1" customFormat="1" ht="15.75" customHeight="1" x14ac:dyDescent="0.25">
      <c r="A497" s="19" t="s">
        <v>908</v>
      </c>
      <c r="B497" s="19"/>
      <c r="C497" s="19" t="s">
        <v>91</v>
      </c>
      <c r="D497" s="215" t="s">
        <v>766</v>
      </c>
      <c r="E497" s="3" t="s">
        <v>17</v>
      </c>
      <c r="F497" s="140">
        <v>20</v>
      </c>
      <c r="G497" s="14"/>
      <c r="H497" s="14"/>
      <c r="I497" s="14"/>
      <c r="J497" s="178"/>
      <c r="K497" s="189">
        <v>2.75</v>
      </c>
      <c r="L497" s="58">
        <f t="shared" si="200"/>
        <v>20</v>
      </c>
      <c r="M497" s="101">
        <v>1</v>
      </c>
      <c r="N497" s="133">
        <f t="shared" si="201"/>
        <v>20</v>
      </c>
      <c r="O497" s="11"/>
      <c r="P497" s="11"/>
      <c r="Q497" s="11">
        <f t="shared" si="184"/>
        <v>0</v>
      </c>
      <c r="R497" s="11">
        <f t="shared" si="185"/>
        <v>0</v>
      </c>
      <c r="S497" s="42">
        <f t="shared" si="186"/>
        <v>0</v>
      </c>
      <c r="T497" s="60"/>
    </row>
    <row r="498" spans="1:25" s="1" customFormat="1" ht="15.75" customHeight="1" x14ac:dyDescent="0.25">
      <c r="A498" s="19" t="s">
        <v>909</v>
      </c>
      <c r="B498" s="19"/>
      <c r="C498" s="19" t="s">
        <v>91</v>
      </c>
      <c r="D498" s="215" t="s">
        <v>767</v>
      </c>
      <c r="E498" s="3" t="s">
        <v>17</v>
      </c>
      <c r="F498" s="140">
        <v>34</v>
      </c>
      <c r="G498" s="14"/>
      <c r="H498" s="14"/>
      <c r="I498" s="14"/>
      <c r="J498" s="178"/>
      <c r="K498" s="189">
        <v>4.67</v>
      </c>
      <c r="L498" s="58">
        <f t="shared" si="200"/>
        <v>34</v>
      </c>
      <c r="M498" s="101">
        <v>1</v>
      </c>
      <c r="N498" s="133">
        <f t="shared" si="201"/>
        <v>34</v>
      </c>
      <c r="O498" s="11"/>
      <c r="P498" s="11"/>
      <c r="Q498" s="11">
        <f t="shared" si="184"/>
        <v>0</v>
      </c>
      <c r="R498" s="11">
        <f t="shared" si="185"/>
        <v>0</v>
      </c>
      <c r="S498" s="42">
        <f t="shared" si="186"/>
        <v>0</v>
      </c>
      <c r="T498" s="60"/>
    </row>
    <row r="499" spans="1:25" s="1" customFormat="1" ht="15.75" customHeight="1" x14ac:dyDescent="0.25">
      <c r="A499" s="19" t="s">
        <v>910</v>
      </c>
      <c r="B499" s="19"/>
      <c r="C499" s="19" t="s">
        <v>91</v>
      </c>
      <c r="D499" s="215" t="s">
        <v>872</v>
      </c>
      <c r="E499" s="3" t="s">
        <v>17</v>
      </c>
      <c r="F499" s="140">
        <v>1</v>
      </c>
      <c r="G499" s="25"/>
      <c r="H499" s="25"/>
      <c r="I499" s="25"/>
      <c r="J499" s="178"/>
      <c r="K499" s="190">
        <v>0.42</v>
      </c>
      <c r="L499" s="58">
        <f t="shared" si="200"/>
        <v>1</v>
      </c>
      <c r="M499" s="101">
        <v>1</v>
      </c>
      <c r="N499" s="133">
        <f t="shared" si="201"/>
        <v>1</v>
      </c>
      <c r="O499" s="25"/>
      <c r="P499" s="25"/>
      <c r="Q499" s="11">
        <f t="shared" si="184"/>
        <v>0</v>
      </c>
      <c r="R499" s="11">
        <f t="shared" si="185"/>
        <v>0</v>
      </c>
      <c r="S499" s="42">
        <f t="shared" si="186"/>
        <v>0</v>
      </c>
      <c r="T499" s="35"/>
    </row>
    <row r="500" spans="1:25" s="1" customFormat="1" ht="15.75" customHeight="1" x14ac:dyDescent="0.25">
      <c r="A500" s="19" t="s">
        <v>911</v>
      </c>
      <c r="B500" s="19"/>
      <c r="C500" s="19" t="s">
        <v>91</v>
      </c>
      <c r="D500" s="215" t="s">
        <v>873</v>
      </c>
      <c r="E500" s="3" t="s">
        <v>17</v>
      </c>
      <c r="F500" s="140">
        <v>1</v>
      </c>
      <c r="G500" s="14"/>
      <c r="H500" s="14"/>
      <c r="I500" s="14"/>
      <c r="J500" s="178"/>
      <c r="K500" s="188">
        <v>0.54</v>
      </c>
      <c r="L500" s="58">
        <f t="shared" si="200"/>
        <v>1</v>
      </c>
      <c r="M500" s="101">
        <v>1</v>
      </c>
      <c r="N500" s="133">
        <f t="shared" si="201"/>
        <v>1</v>
      </c>
      <c r="O500" s="11"/>
      <c r="P500" s="11"/>
      <c r="Q500" s="11">
        <f t="shared" si="184"/>
        <v>0</v>
      </c>
      <c r="R500" s="11">
        <f t="shared" si="185"/>
        <v>0</v>
      </c>
      <c r="S500" s="42">
        <f t="shared" si="186"/>
        <v>0</v>
      </c>
      <c r="T500" s="60"/>
    </row>
    <row r="501" spans="1:25" s="1" customFormat="1" ht="15.75" customHeight="1" x14ac:dyDescent="0.25">
      <c r="A501" s="19" t="s">
        <v>912</v>
      </c>
      <c r="B501" s="19"/>
      <c r="C501" s="19" t="s">
        <v>91</v>
      </c>
      <c r="D501" s="215" t="s">
        <v>874</v>
      </c>
      <c r="E501" s="3" t="s">
        <v>17</v>
      </c>
      <c r="F501" s="140">
        <v>1</v>
      </c>
      <c r="G501" s="14"/>
      <c r="H501" s="14"/>
      <c r="I501" s="14"/>
      <c r="J501" s="178"/>
      <c r="K501" s="188">
        <v>0.63</v>
      </c>
      <c r="L501" s="58">
        <f t="shared" si="200"/>
        <v>1</v>
      </c>
      <c r="M501" s="101">
        <v>1</v>
      </c>
      <c r="N501" s="133">
        <f t="shared" si="201"/>
        <v>1</v>
      </c>
      <c r="O501" s="11"/>
      <c r="P501" s="11"/>
      <c r="Q501" s="11">
        <f t="shared" si="184"/>
        <v>0</v>
      </c>
      <c r="R501" s="11">
        <f t="shared" si="185"/>
        <v>0</v>
      </c>
      <c r="S501" s="42">
        <f t="shared" si="186"/>
        <v>0</v>
      </c>
      <c r="T501" s="60"/>
    </row>
    <row r="502" spans="1:25" s="1" customFormat="1" ht="15.75" customHeight="1" x14ac:dyDescent="0.25">
      <c r="A502" s="19" t="s">
        <v>913</v>
      </c>
      <c r="B502" s="19"/>
      <c r="C502" s="19" t="s">
        <v>91</v>
      </c>
      <c r="D502" s="215" t="s">
        <v>875</v>
      </c>
      <c r="E502" s="3" t="s">
        <v>17</v>
      </c>
      <c r="F502" s="140">
        <v>4</v>
      </c>
      <c r="G502" s="14"/>
      <c r="H502" s="14"/>
      <c r="I502" s="14"/>
      <c r="J502" s="178"/>
      <c r="K502" s="188">
        <v>2.76</v>
      </c>
      <c r="L502" s="58">
        <f t="shared" si="200"/>
        <v>4</v>
      </c>
      <c r="M502" s="101">
        <v>1</v>
      </c>
      <c r="N502" s="133">
        <f t="shared" si="201"/>
        <v>4</v>
      </c>
      <c r="O502" s="11"/>
      <c r="P502" s="11"/>
      <c r="Q502" s="11">
        <f t="shared" si="184"/>
        <v>0</v>
      </c>
      <c r="R502" s="11">
        <f t="shared" si="185"/>
        <v>0</v>
      </c>
      <c r="S502" s="42">
        <f t="shared" si="186"/>
        <v>0</v>
      </c>
      <c r="T502" s="60"/>
    </row>
    <row r="503" spans="1:25" s="1" customFormat="1" ht="15.75" customHeight="1" x14ac:dyDescent="0.25">
      <c r="A503" s="19" t="s">
        <v>914</v>
      </c>
      <c r="B503" s="19"/>
      <c r="C503" s="19" t="s">
        <v>91</v>
      </c>
      <c r="D503" s="215" t="s">
        <v>769</v>
      </c>
      <c r="E503" s="3" t="s">
        <v>17</v>
      </c>
      <c r="F503" s="140">
        <v>7</v>
      </c>
      <c r="G503" s="28"/>
      <c r="H503" s="28"/>
      <c r="I503" s="28"/>
      <c r="J503" s="178"/>
      <c r="K503" s="191">
        <v>2.94</v>
      </c>
      <c r="L503" s="58">
        <f t="shared" si="200"/>
        <v>7</v>
      </c>
      <c r="M503" s="101">
        <v>1</v>
      </c>
      <c r="N503" s="133">
        <f t="shared" si="201"/>
        <v>7</v>
      </c>
      <c r="O503" s="25"/>
      <c r="P503" s="25"/>
      <c r="Q503" s="11">
        <f t="shared" si="184"/>
        <v>0</v>
      </c>
      <c r="R503" s="11">
        <f t="shared" si="185"/>
        <v>0</v>
      </c>
      <c r="S503" s="42">
        <f t="shared" si="186"/>
        <v>0</v>
      </c>
      <c r="T503" s="12"/>
      <c r="U503" s="4"/>
      <c r="V503" s="4"/>
      <c r="W503" s="4"/>
      <c r="X503" s="4"/>
    </row>
    <row r="504" spans="1:25" s="1" customFormat="1" ht="15.75" customHeight="1" x14ac:dyDescent="0.25">
      <c r="A504" s="19" t="s">
        <v>915</v>
      </c>
      <c r="B504" s="19"/>
      <c r="C504" s="19" t="s">
        <v>91</v>
      </c>
      <c r="D504" s="215" t="s">
        <v>697</v>
      </c>
      <c r="E504" s="3" t="s">
        <v>17</v>
      </c>
      <c r="F504" s="140">
        <v>37</v>
      </c>
      <c r="G504" s="14"/>
      <c r="H504" s="14"/>
      <c r="I504" s="14"/>
      <c r="J504" s="45"/>
      <c r="K504" s="188"/>
      <c r="L504" s="58">
        <f t="shared" si="200"/>
        <v>37</v>
      </c>
      <c r="M504" s="101">
        <v>1</v>
      </c>
      <c r="N504" s="133">
        <f t="shared" si="201"/>
        <v>37</v>
      </c>
      <c r="O504" s="11"/>
      <c r="P504" s="11"/>
      <c r="Q504" s="11">
        <f t="shared" si="184"/>
        <v>0</v>
      </c>
      <c r="R504" s="11">
        <f t="shared" si="185"/>
        <v>0</v>
      </c>
      <c r="S504" s="42">
        <f t="shared" si="186"/>
        <v>0</v>
      </c>
      <c r="T504" s="64"/>
      <c r="U504" s="4"/>
      <c r="V504" s="4"/>
      <c r="W504" s="4"/>
      <c r="X504" s="4"/>
      <c r="Y504" s="4"/>
    </row>
    <row r="505" spans="1:25" s="1" customFormat="1" ht="15.75" customHeight="1" x14ac:dyDescent="0.25">
      <c r="A505" s="19" t="s">
        <v>916</v>
      </c>
      <c r="B505" s="19"/>
      <c r="C505" s="19" t="s">
        <v>91</v>
      </c>
      <c r="D505" s="215" t="s">
        <v>698</v>
      </c>
      <c r="E505" s="3" t="s">
        <v>17</v>
      </c>
      <c r="F505" s="140">
        <v>54</v>
      </c>
      <c r="G505" s="14"/>
      <c r="H505" s="14"/>
      <c r="I505" s="14"/>
      <c r="J505" s="45"/>
      <c r="K505" s="188"/>
      <c r="L505" s="58">
        <f t="shared" si="200"/>
        <v>54</v>
      </c>
      <c r="M505" s="101">
        <v>1</v>
      </c>
      <c r="N505" s="133">
        <f t="shared" si="201"/>
        <v>54</v>
      </c>
      <c r="O505" s="11"/>
      <c r="P505" s="11"/>
      <c r="Q505" s="11">
        <f t="shared" si="184"/>
        <v>0</v>
      </c>
      <c r="R505" s="11">
        <f t="shared" si="185"/>
        <v>0</v>
      </c>
      <c r="S505" s="42">
        <f t="shared" si="186"/>
        <v>0</v>
      </c>
      <c r="T505" s="64"/>
      <c r="U505" s="4"/>
      <c r="V505" s="4"/>
      <c r="W505" s="4"/>
      <c r="X505" s="4"/>
      <c r="Y505" s="4"/>
    </row>
    <row r="506" spans="1:25" s="1" customFormat="1" ht="15.75" customHeight="1" x14ac:dyDescent="0.25">
      <c r="A506" s="19" t="s">
        <v>917</v>
      </c>
      <c r="B506" s="19"/>
      <c r="C506" s="19" t="s">
        <v>91</v>
      </c>
      <c r="D506" s="215" t="s">
        <v>771</v>
      </c>
      <c r="E506" s="3" t="s">
        <v>17</v>
      </c>
      <c r="F506" s="140">
        <v>7</v>
      </c>
      <c r="G506" s="14"/>
      <c r="H506" s="14"/>
      <c r="I506" s="14"/>
      <c r="J506" s="45"/>
      <c r="K506" s="188">
        <v>0.63</v>
      </c>
      <c r="L506" s="58">
        <f>F506</f>
        <v>7</v>
      </c>
      <c r="M506" s="101">
        <v>1</v>
      </c>
      <c r="N506" s="133">
        <f t="shared" si="201"/>
        <v>7</v>
      </c>
      <c r="O506" s="11"/>
      <c r="P506" s="11"/>
      <c r="Q506" s="11">
        <f t="shared" si="184"/>
        <v>0</v>
      </c>
      <c r="R506" s="11">
        <f t="shared" si="185"/>
        <v>0</v>
      </c>
      <c r="S506" s="42">
        <f t="shared" si="186"/>
        <v>0</v>
      </c>
      <c r="T506" s="27"/>
    </row>
    <row r="507" spans="1:25" s="1" customFormat="1" ht="19.5" customHeight="1" x14ac:dyDescent="0.25">
      <c r="A507" s="19" t="s">
        <v>918</v>
      </c>
      <c r="B507" s="19"/>
      <c r="C507" s="19" t="s">
        <v>91</v>
      </c>
      <c r="D507" s="215" t="s">
        <v>877</v>
      </c>
      <c r="E507" s="3" t="s">
        <v>17</v>
      </c>
      <c r="F507" s="140">
        <v>1</v>
      </c>
      <c r="G507" s="28"/>
      <c r="H507" s="28"/>
      <c r="I507" s="28"/>
      <c r="J507" s="41"/>
      <c r="K507" s="191">
        <v>0.19</v>
      </c>
      <c r="L507" s="58">
        <f t="shared" ref="L507:L525" si="202">F507</f>
        <v>1</v>
      </c>
      <c r="M507" s="101">
        <v>1</v>
      </c>
      <c r="N507" s="133">
        <f t="shared" si="201"/>
        <v>1</v>
      </c>
      <c r="O507" s="25"/>
      <c r="P507" s="25"/>
      <c r="Q507" s="11">
        <f t="shared" si="184"/>
        <v>0</v>
      </c>
      <c r="R507" s="11">
        <f t="shared" si="185"/>
        <v>0</v>
      </c>
      <c r="S507" s="42">
        <f t="shared" si="186"/>
        <v>0</v>
      </c>
      <c r="T507" s="25"/>
      <c r="U507" s="4"/>
      <c r="V507" s="4"/>
      <c r="W507" s="4"/>
      <c r="X507" s="4"/>
      <c r="Y507" s="4"/>
    </row>
    <row r="508" spans="1:25" s="1" customFormat="1" ht="15.75" customHeight="1" x14ac:dyDescent="0.25">
      <c r="A508" s="19" t="s">
        <v>919</v>
      </c>
      <c r="B508" s="19"/>
      <c r="C508" s="19" t="s">
        <v>91</v>
      </c>
      <c r="D508" s="215" t="s">
        <v>772</v>
      </c>
      <c r="E508" s="3" t="s">
        <v>17</v>
      </c>
      <c r="F508" s="140">
        <v>7</v>
      </c>
      <c r="G508" s="14"/>
      <c r="H508" s="14"/>
      <c r="I508" s="14"/>
      <c r="J508" s="45"/>
      <c r="K508" s="188">
        <v>0.98</v>
      </c>
      <c r="L508" s="58">
        <f t="shared" si="202"/>
        <v>7</v>
      </c>
      <c r="M508" s="101">
        <v>1</v>
      </c>
      <c r="N508" s="133">
        <f t="shared" si="201"/>
        <v>7</v>
      </c>
      <c r="O508" s="11"/>
      <c r="P508" s="11"/>
      <c r="Q508" s="11">
        <f t="shared" si="184"/>
        <v>0</v>
      </c>
      <c r="R508" s="11">
        <f t="shared" si="185"/>
        <v>0</v>
      </c>
      <c r="S508" s="42">
        <f t="shared" si="186"/>
        <v>0</v>
      </c>
      <c r="T508" s="60"/>
      <c r="U508" s="4"/>
      <c r="V508" s="4"/>
      <c r="W508" s="4"/>
      <c r="X508" s="4"/>
      <c r="Y508" s="4"/>
    </row>
    <row r="509" spans="1:25" s="1" customFormat="1" ht="15.75" customHeight="1" x14ac:dyDescent="0.25">
      <c r="A509" s="19" t="s">
        <v>920</v>
      </c>
      <c r="B509" s="19"/>
      <c r="C509" s="19" t="s">
        <v>91</v>
      </c>
      <c r="D509" s="215" t="s">
        <v>878</v>
      </c>
      <c r="E509" s="3" t="s">
        <v>17</v>
      </c>
      <c r="F509" s="140">
        <v>1</v>
      </c>
      <c r="G509" s="14"/>
      <c r="H509" s="14"/>
      <c r="I509" s="14"/>
      <c r="J509" s="45"/>
      <c r="K509" s="188"/>
      <c r="L509" s="58">
        <f>F509</f>
        <v>1</v>
      </c>
      <c r="M509" s="101">
        <v>1</v>
      </c>
      <c r="N509" s="133">
        <f t="shared" si="201"/>
        <v>1</v>
      </c>
      <c r="O509" s="11"/>
      <c r="P509" s="11"/>
      <c r="Q509" s="11">
        <f t="shared" si="184"/>
        <v>0</v>
      </c>
      <c r="R509" s="11">
        <f t="shared" si="185"/>
        <v>0</v>
      </c>
      <c r="S509" s="42">
        <f t="shared" si="186"/>
        <v>0</v>
      </c>
      <c r="T509" s="60"/>
      <c r="U509" s="4"/>
      <c r="V509" s="4"/>
      <c r="W509" s="4"/>
      <c r="X509" s="4"/>
    </row>
    <row r="510" spans="1:25" s="1" customFormat="1" ht="15.75" customHeight="1" x14ac:dyDescent="0.25">
      <c r="A510" s="19" t="s">
        <v>921</v>
      </c>
      <c r="B510" s="19"/>
      <c r="C510" s="19" t="s">
        <v>91</v>
      </c>
      <c r="D510" s="215" t="s">
        <v>775</v>
      </c>
      <c r="E510" s="3" t="s">
        <v>17</v>
      </c>
      <c r="F510" s="140">
        <v>6</v>
      </c>
      <c r="G510" s="11"/>
      <c r="H510" s="11"/>
      <c r="I510" s="11"/>
      <c r="J510" s="46"/>
      <c r="K510" s="189">
        <v>0.7</v>
      </c>
      <c r="L510" s="58">
        <f t="shared" si="202"/>
        <v>6</v>
      </c>
      <c r="M510" s="101">
        <v>1</v>
      </c>
      <c r="N510" s="133">
        <f t="shared" si="201"/>
        <v>6</v>
      </c>
      <c r="O510" s="11"/>
      <c r="P510" s="11"/>
      <c r="Q510" s="11">
        <f t="shared" si="184"/>
        <v>0</v>
      </c>
      <c r="R510" s="11">
        <f t="shared" si="185"/>
        <v>0</v>
      </c>
      <c r="S510" s="42">
        <f t="shared" si="186"/>
        <v>0</v>
      </c>
      <c r="T510" s="60"/>
    </row>
    <row r="511" spans="1:25" s="1" customFormat="1" ht="15.75" customHeight="1" x14ac:dyDescent="0.25">
      <c r="A511" s="19" t="s">
        <v>922</v>
      </c>
      <c r="B511" s="19"/>
      <c r="C511" s="19" t="s">
        <v>91</v>
      </c>
      <c r="D511" s="215" t="s">
        <v>425</v>
      </c>
      <c r="E511" s="3" t="s">
        <v>17</v>
      </c>
      <c r="F511" s="140">
        <v>149</v>
      </c>
      <c r="G511" s="11"/>
      <c r="H511" s="11"/>
      <c r="I511" s="11"/>
      <c r="J511" s="46"/>
      <c r="K511" s="189">
        <v>12.03</v>
      </c>
      <c r="L511" s="58">
        <f t="shared" si="202"/>
        <v>149</v>
      </c>
      <c r="M511" s="101">
        <v>1</v>
      </c>
      <c r="N511" s="133">
        <f t="shared" si="201"/>
        <v>149</v>
      </c>
      <c r="O511" s="11"/>
      <c r="P511" s="11"/>
      <c r="Q511" s="11">
        <f t="shared" si="184"/>
        <v>0</v>
      </c>
      <c r="R511" s="11">
        <f t="shared" si="185"/>
        <v>0</v>
      </c>
      <c r="S511" s="42">
        <f t="shared" si="186"/>
        <v>0</v>
      </c>
      <c r="T511" s="60"/>
      <c r="U511" s="4"/>
      <c r="V511" s="4"/>
      <c r="W511" s="4"/>
    </row>
    <row r="512" spans="1:25" s="1" customFormat="1" ht="15.75" customHeight="1" x14ac:dyDescent="0.25">
      <c r="A512" s="19" t="s">
        <v>923</v>
      </c>
      <c r="B512" s="19"/>
      <c r="C512" s="19" t="s">
        <v>91</v>
      </c>
      <c r="D512" s="215" t="s">
        <v>460</v>
      </c>
      <c r="E512" s="3" t="s">
        <v>17</v>
      </c>
      <c r="F512" s="140">
        <v>106</v>
      </c>
      <c r="G512" s="11"/>
      <c r="H512" s="11"/>
      <c r="I512" s="11"/>
      <c r="J512" s="46"/>
      <c r="K512" s="189">
        <v>12.34</v>
      </c>
      <c r="L512" s="58">
        <f t="shared" si="202"/>
        <v>106</v>
      </c>
      <c r="M512" s="101">
        <v>1</v>
      </c>
      <c r="N512" s="133">
        <f t="shared" si="201"/>
        <v>106</v>
      </c>
      <c r="O512" s="11"/>
      <c r="P512" s="11"/>
      <c r="Q512" s="11">
        <f t="shared" si="184"/>
        <v>0</v>
      </c>
      <c r="R512" s="11">
        <f t="shared" si="185"/>
        <v>0</v>
      </c>
      <c r="S512" s="42">
        <f t="shared" si="186"/>
        <v>0</v>
      </c>
      <c r="T512" s="60"/>
    </row>
    <row r="513" spans="1:25" s="1" customFormat="1" ht="36" customHeight="1" x14ac:dyDescent="0.25">
      <c r="A513" s="19" t="s">
        <v>924</v>
      </c>
      <c r="B513" s="19"/>
      <c r="C513" s="19" t="s">
        <v>91</v>
      </c>
      <c r="D513" s="215" t="s">
        <v>777</v>
      </c>
      <c r="E513" s="3" t="s">
        <v>17</v>
      </c>
      <c r="F513" s="140">
        <v>14</v>
      </c>
      <c r="G513" s="25"/>
      <c r="H513" s="25"/>
      <c r="I513" s="25"/>
      <c r="J513" s="42"/>
      <c r="K513" s="189">
        <v>12.24</v>
      </c>
      <c r="L513" s="58">
        <f t="shared" si="202"/>
        <v>14</v>
      </c>
      <c r="M513" s="101">
        <v>1</v>
      </c>
      <c r="N513" s="133">
        <f t="shared" si="201"/>
        <v>14</v>
      </c>
      <c r="O513" s="25"/>
      <c r="P513" s="25"/>
      <c r="Q513" s="11">
        <f t="shared" si="184"/>
        <v>0</v>
      </c>
      <c r="R513" s="11">
        <f t="shared" si="185"/>
        <v>0</v>
      </c>
      <c r="S513" s="42">
        <f t="shared" si="186"/>
        <v>0</v>
      </c>
      <c r="T513" s="35"/>
    </row>
    <row r="514" spans="1:25" s="1" customFormat="1" ht="36" customHeight="1" x14ac:dyDescent="0.25">
      <c r="A514" s="19" t="s">
        <v>925</v>
      </c>
      <c r="B514" s="19"/>
      <c r="C514" s="19" t="s">
        <v>91</v>
      </c>
      <c r="D514" s="215" t="s">
        <v>879</v>
      </c>
      <c r="E514" s="3" t="s">
        <v>17</v>
      </c>
      <c r="F514" s="140">
        <v>1</v>
      </c>
      <c r="G514" s="25"/>
      <c r="H514" s="25"/>
      <c r="I514" s="25"/>
      <c r="J514" s="42"/>
      <c r="K514" s="189">
        <v>2.2999999999999998</v>
      </c>
      <c r="L514" s="58">
        <f t="shared" si="202"/>
        <v>1</v>
      </c>
      <c r="M514" s="101">
        <v>1</v>
      </c>
      <c r="N514" s="133">
        <f t="shared" si="201"/>
        <v>1</v>
      </c>
      <c r="O514" s="25"/>
      <c r="P514" s="25"/>
      <c r="Q514" s="11">
        <f t="shared" si="184"/>
        <v>0</v>
      </c>
      <c r="R514" s="11">
        <f t="shared" si="185"/>
        <v>0</v>
      </c>
      <c r="S514" s="42">
        <f t="shared" si="186"/>
        <v>0</v>
      </c>
      <c r="T514" s="35"/>
    </row>
    <row r="515" spans="1:25" s="1" customFormat="1" ht="36" customHeight="1" x14ac:dyDescent="0.25">
      <c r="A515" s="19" t="s">
        <v>926</v>
      </c>
      <c r="B515" s="19"/>
      <c r="C515" s="19" t="s">
        <v>91</v>
      </c>
      <c r="D515" s="215" t="s">
        <v>880</v>
      </c>
      <c r="E515" s="3" t="s">
        <v>17</v>
      </c>
      <c r="F515" s="140">
        <v>1</v>
      </c>
      <c r="G515" s="25"/>
      <c r="H515" s="25"/>
      <c r="I515" s="25"/>
      <c r="J515" s="42"/>
      <c r="K515" s="189">
        <v>2.7</v>
      </c>
      <c r="L515" s="58">
        <f t="shared" si="202"/>
        <v>1</v>
      </c>
      <c r="M515" s="101">
        <v>1</v>
      </c>
      <c r="N515" s="133">
        <f t="shared" si="201"/>
        <v>1</v>
      </c>
      <c r="O515" s="25"/>
      <c r="P515" s="25"/>
      <c r="Q515" s="11">
        <f t="shared" si="184"/>
        <v>0</v>
      </c>
      <c r="R515" s="11">
        <f t="shared" si="185"/>
        <v>0</v>
      </c>
      <c r="S515" s="42">
        <f t="shared" si="186"/>
        <v>0</v>
      </c>
      <c r="T515" s="35"/>
    </row>
    <row r="516" spans="1:25" s="1" customFormat="1" ht="36" customHeight="1" x14ac:dyDescent="0.25">
      <c r="A516" s="19" t="s">
        <v>927</v>
      </c>
      <c r="B516" s="19"/>
      <c r="C516" s="19" t="s">
        <v>91</v>
      </c>
      <c r="D516" s="215" t="s">
        <v>881</v>
      </c>
      <c r="E516" s="3" t="s">
        <v>17</v>
      </c>
      <c r="F516" s="140">
        <v>1</v>
      </c>
      <c r="G516" s="25"/>
      <c r="H516" s="25"/>
      <c r="I516" s="25"/>
      <c r="J516" s="42"/>
      <c r="K516" s="189">
        <v>4.16</v>
      </c>
      <c r="L516" s="58">
        <f t="shared" si="202"/>
        <v>1</v>
      </c>
      <c r="M516" s="101">
        <v>1</v>
      </c>
      <c r="N516" s="133">
        <f t="shared" si="201"/>
        <v>1</v>
      </c>
      <c r="O516" s="25"/>
      <c r="P516" s="25"/>
      <c r="Q516" s="11">
        <f t="shared" si="184"/>
        <v>0</v>
      </c>
      <c r="R516" s="11">
        <f t="shared" si="185"/>
        <v>0</v>
      </c>
      <c r="S516" s="42">
        <f t="shared" si="186"/>
        <v>0</v>
      </c>
      <c r="T516" s="35"/>
    </row>
    <row r="517" spans="1:25" s="1" customFormat="1" ht="25.5" customHeight="1" x14ac:dyDescent="0.25">
      <c r="A517" s="19" t="s">
        <v>928</v>
      </c>
      <c r="B517" s="19"/>
      <c r="C517" s="19" t="s">
        <v>91</v>
      </c>
      <c r="D517" s="215" t="s">
        <v>462</v>
      </c>
      <c r="E517" s="3" t="s">
        <v>17</v>
      </c>
      <c r="F517" s="140">
        <v>54</v>
      </c>
      <c r="G517" s="25"/>
      <c r="H517" s="25"/>
      <c r="I517" s="25"/>
      <c r="J517" s="42"/>
      <c r="K517" s="190">
        <v>7.63</v>
      </c>
      <c r="L517" s="58">
        <f t="shared" si="202"/>
        <v>54</v>
      </c>
      <c r="M517" s="101">
        <v>1</v>
      </c>
      <c r="N517" s="133">
        <f t="shared" si="201"/>
        <v>54</v>
      </c>
      <c r="O517" s="25"/>
      <c r="P517" s="25"/>
      <c r="Q517" s="11">
        <f t="shared" si="184"/>
        <v>0</v>
      </c>
      <c r="R517" s="11">
        <f t="shared" si="185"/>
        <v>0</v>
      </c>
      <c r="S517" s="42">
        <f t="shared" si="186"/>
        <v>0</v>
      </c>
      <c r="T517" s="35"/>
    </row>
    <row r="518" spans="1:25" s="1" customFormat="1" ht="45" customHeight="1" x14ac:dyDescent="0.25">
      <c r="A518" s="19" t="s">
        <v>929</v>
      </c>
      <c r="B518" s="19"/>
      <c r="C518" s="19" t="s">
        <v>91</v>
      </c>
      <c r="D518" s="215" t="s">
        <v>781</v>
      </c>
      <c r="E518" s="3" t="s">
        <v>17</v>
      </c>
      <c r="F518" s="140">
        <v>7</v>
      </c>
      <c r="G518" s="25"/>
      <c r="H518" s="25"/>
      <c r="I518" s="25"/>
      <c r="J518" s="42"/>
      <c r="K518" s="190">
        <v>2.4700000000000002</v>
      </c>
      <c r="L518" s="58">
        <f t="shared" si="202"/>
        <v>7</v>
      </c>
      <c r="M518" s="101">
        <v>1</v>
      </c>
      <c r="N518" s="133">
        <f t="shared" si="201"/>
        <v>7</v>
      </c>
      <c r="O518" s="25"/>
      <c r="P518" s="25"/>
      <c r="Q518" s="11">
        <f t="shared" si="184"/>
        <v>0</v>
      </c>
      <c r="R518" s="11">
        <f t="shared" si="185"/>
        <v>0</v>
      </c>
      <c r="S518" s="42">
        <f t="shared" si="186"/>
        <v>0</v>
      </c>
      <c r="T518" s="35"/>
    </row>
    <row r="519" spans="1:25" s="1" customFormat="1" ht="45" customHeight="1" x14ac:dyDescent="0.25">
      <c r="A519" s="19" t="s">
        <v>930</v>
      </c>
      <c r="B519" s="19"/>
      <c r="C519" s="19" t="s">
        <v>91</v>
      </c>
      <c r="D519" s="215" t="s">
        <v>782</v>
      </c>
      <c r="E519" s="3" t="s">
        <v>17</v>
      </c>
      <c r="F519" s="140">
        <v>7</v>
      </c>
      <c r="G519" s="25"/>
      <c r="H519" s="25"/>
      <c r="I519" s="25"/>
      <c r="J519" s="42"/>
      <c r="K519" s="190">
        <v>2.75</v>
      </c>
      <c r="L519" s="58">
        <f t="shared" si="202"/>
        <v>7</v>
      </c>
      <c r="M519" s="101">
        <v>1</v>
      </c>
      <c r="N519" s="133">
        <f t="shared" si="201"/>
        <v>7</v>
      </c>
      <c r="O519" s="25"/>
      <c r="P519" s="25"/>
      <c r="Q519" s="11">
        <f t="shared" si="184"/>
        <v>0</v>
      </c>
      <c r="R519" s="11">
        <f t="shared" si="185"/>
        <v>0</v>
      </c>
      <c r="S519" s="42">
        <f t="shared" si="186"/>
        <v>0</v>
      </c>
      <c r="T519" s="35"/>
    </row>
    <row r="520" spans="1:25" s="1" customFormat="1" ht="45" customHeight="1" x14ac:dyDescent="0.25">
      <c r="A520" s="19" t="s">
        <v>931</v>
      </c>
      <c r="B520" s="19"/>
      <c r="C520" s="19" t="s">
        <v>91</v>
      </c>
      <c r="D520" s="215" t="s">
        <v>882</v>
      </c>
      <c r="E520" s="3" t="s">
        <v>17</v>
      </c>
      <c r="F520" s="140">
        <v>1</v>
      </c>
      <c r="G520" s="14"/>
      <c r="H520" s="14"/>
      <c r="I520" s="14"/>
      <c r="J520" s="45"/>
      <c r="K520" s="189">
        <v>0.49</v>
      </c>
      <c r="L520" s="58">
        <f t="shared" si="202"/>
        <v>1</v>
      </c>
      <c r="M520" s="101">
        <v>1</v>
      </c>
      <c r="N520" s="133">
        <f t="shared" si="201"/>
        <v>1</v>
      </c>
      <c r="O520" s="11"/>
      <c r="P520" s="11"/>
      <c r="Q520" s="11">
        <f t="shared" si="184"/>
        <v>0</v>
      </c>
      <c r="R520" s="11">
        <f t="shared" si="185"/>
        <v>0</v>
      </c>
      <c r="S520" s="42">
        <f t="shared" si="186"/>
        <v>0</v>
      </c>
      <c r="T520" s="60"/>
    </row>
    <row r="521" spans="1:25" s="1" customFormat="1" ht="45" customHeight="1" x14ac:dyDescent="0.25">
      <c r="A521" s="19" t="s">
        <v>932</v>
      </c>
      <c r="B521" s="19"/>
      <c r="C521" s="19" t="s">
        <v>91</v>
      </c>
      <c r="D521" s="215" t="s">
        <v>883</v>
      </c>
      <c r="E521" s="3" t="s">
        <v>17</v>
      </c>
      <c r="F521" s="140">
        <v>1</v>
      </c>
      <c r="G521" s="14"/>
      <c r="H521" s="14"/>
      <c r="I521" s="14"/>
      <c r="J521" s="45"/>
      <c r="K521" s="189">
        <v>0.59</v>
      </c>
      <c r="L521" s="58">
        <f t="shared" si="202"/>
        <v>1</v>
      </c>
      <c r="M521" s="101">
        <v>1</v>
      </c>
      <c r="N521" s="133">
        <f t="shared" si="201"/>
        <v>1</v>
      </c>
      <c r="O521" s="11"/>
      <c r="P521" s="11"/>
      <c r="Q521" s="11">
        <f t="shared" si="184"/>
        <v>0</v>
      </c>
      <c r="R521" s="11">
        <f t="shared" si="185"/>
        <v>0</v>
      </c>
      <c r="S521" s="42">
        <f t="shared" si="186"/>
        <v>0</v>
      </c>
      <c r="T521" s="64"/>
    </row>
    <row r="522" spans="1:25" s="1" customFormat="1" ht="45" customHeight="1" x14ac:dyDescent="0.25">
      <c r="A522" s="19" t="s">
        <v>933</v>
      </c>
      <c r="B522" s="19"/>
      <c r="C522" s="19" t="s">
        <v>91</v>
      </c>
      <c r="D522" s="215" t="s">
        <v>884</v>
      </c>
      <c r="E522" s="3" t="s">
        <v>17</v>
      </c>
      <c r="F522" s="140">
        <v>1</v>
      </c>
      <c r="G522" s="14"/>
      <c r="H522" s="14"/>
      <c r="I522" s="14"/>
      <c r="J522" s="45"/>
      <c r="K522" s="189">
        <v>0.73</v>
      </c>
      <c r="L522" s="58">
        <f t="shared" si="202"/>
        <v>1</v>
      </c>
      <c r="M522" s="101">
        <v>1</v>
      </c>
      <c r="N522" s="133">
        <f t="shared" si="201"/>
        <v>1</v>
      </c>
      <c r="O522" s="11"/>
      <c r="P522" s="11"/>
      <c r="Q522" s="11">
        <f t="shared" si="184"/>
        <v>0</v>
      </c>
      <c r="R522" s="11">
        <f t="shared" si="185"/>
        <v>0</v>
      </c>
      <c r="S522" s="42">
        <f t="shared" si="186"/>
        <v>0</v>
      </c>
      <c r="T522" s="64"/>
      <c r="U522" s="4"/>
      <c r="V522" s="4"/>
      <c r="W522" s="4"/>
      <c r="X522" s="4"/>
    </row>
    <row r="523" spans="1:25" s="1" customFormat="1" ht="45" customHeight="1" x14ac:dyDescent="0.25">
      <c r="A523" s="19" t="s">
        <v>934</v>
      </c>
      <c r="B523" s="19"/>
      <c r="C523" s="19" t="s">
        <v>91</v>
      </c>
      <c r="D523" s="215" t="s">
        <v>885</v>
      </c>
      <c r="E523" s="3" t="s">
        <v>17</v>
      </c>
      <c r="F523" s="140">
        <v>1</v>
      </c>
      <c r="G523" s="14"/>
      <c r="H523" s="14"/>
      <c r="I523" s="14"/>
      <c r="J523" s="45"/>
      <c r="K523" s="189">
        <v>0.66</v>
      </c>
      <c r="L523" s="58">
        <f t="shared" si="202"/>
        <v>1</v>
      </c>
      <c r="M523" s="101">
        <v>1</v>
      </c>
      <c r="N523" s="133">
        <f t="shared" si="201"/>
        <v>1</v>
      </c>
      <c r="O523" s="11"/>
      <c r="P523" s="11"/>
      <c r="Q523" s="11">
        <f t="shared" si="184"/>
        <v>0</v>
      </c>
      <c r="R523" s="11">
        <f t="shared" si="185"/>
        <v>0</v>
      </c>
      <c r="S523" s="42">
        <f t="shared" si="186"/>
        <v>0</v>
      </c>
      <c r="T523" s="27"/>
      <c r="U523" s="4"/>
      <c r="V523" s="4"/>
      <c r="W523" s="4"/>
      <c r="X523" s="4"/>
      <c r="Y523" s="4"/>
    </row>
    <row r="524" spans="1:25" s="1" customFormat="1" ht="45" customHeight="1" x14ac:dyDescent="0.25">
      <c r="A524" s="19" t="s">
        <v>935</v>
      </c>
      <c r="B524" s="19"/>
      <c r="C524" s="19" t="s">
        <v>91</v>
      </c>
      <c r="D524" s="215" t="s">
        <v>886</v>
      </c>
      <c r="E524" s="3" t="s">
        <v>17</v>
      </c>
      <c r="F524" s="140">
        <v>1</v>
      </c>
      <c r="G524" s="28"/>
      <c r="H524" s="28"/>
      <c r="I524" s="28"/>
      <c r="J524" s="41"/>
      <c r="K524" s="190">
        <v>0.79</v>
      </c>
      <c r="L524" s="58">
        <f t="shared" si="202"/>
        <v>1</v>
      </c>
      <c r="M524" s="101">
        <v>1</v>
      </c>
      <c r="N524" s="133">
        <f t="shared" si="201"/>
        <v>1</v>
      </c>
      <c r="O524" s="25"/>
      <c r="P524" s="25"/>
      <c r="Q524" s="11">
        <f t="shared" si="184"/>
        <v>0</v>
      </c>
      <c r="R524" s="11">
        <f t="shared" si="185"/>
        <v>0</v>
      </c>
      <c r="S524" s="42">
        <f t="shared" si="186"/>
        <v>0</v>
      </c>
      <c r="T524" s="25"/>
      <c r="U524" s="4"/>
      <c r="V524" s="4"/>
      <c r="W524" s="4"/>
      <c r="X524" s="4"/>
      <c r="Y524" s="4"/>
    </row>
    <row r="525" spans="1:25" s="1" customFormat="1" ht="15.75" customHeight="1" x14ac:dyDescent="0.25">
      <c r="A525" s="19" t="s">
        <v>936</v>
      </c>
      <c r="B525" s="19"/>
      <c r="C525" s="19" t="s">
        <v>91</v>
      </c>
      <c r="D525" s="214" t="s">
        <v>243</v>
      </c>
      <c r="E525" s="3" t="s">
        <v>17</v>
      </c>
      <c r="F525" s="143">
        <v>1.58</v>
      </c>
      <c r="G525" s="14"/>
      <c r="H525" s="14"/>
      <c r="I525" s="14"/>
      <c r="J525" s="45"/>
      <c r="K525" s="188"/>
      <c r="L525" s="58">
        <f t="shared" si="202"/>
        <v>2</v>
      </c>
      <c r="M525" s="101">
        <v>1</v>
      </c>
      <c r="N525" s="133">
        <f t="shared" si="201"/>
        <v>2</v>
      </c>
      <c r="O525" s="11"/>
      <c r="P525" s="11"/>
      <c r="Q525" s="11">
        <f t="shared" si="184"/>
        <v>0</v>
      </c>
      <c r="R525" s="11">
        <f t="shared" si="185"/>
        <v>0</v>
      </c>
      <c r="S525" s="42">
        <f t="shared" si="186"/>
        <v>0</v>
      </c>
      <c r="T525" s="35"/>
      <c r="U525" s="4"/>
      <c r="V525" s="4"/>
      <c r="W525" s="4"/>
      <c r="X525" s="4"/>
      <c r="Y525" s="4"/>
    </row>
    <row r="526" spans="1:25" s="88" customFormat="1" ht="15.75" customHeight="1" x14ac:dyDescent="0.25">
      <c r="A526" s="44" t="s">
        <v>937</v>
      </c>
      <c r="B526" s="44"/>
      <c r="C526" s="44" t="s">
        <v>90</v>
      </c>
      <c r="D526" s="70" t="s">
        <v>665</v>
      </c>
      <c r="E526" s="41" t="s">
        <v>17</v>
      </c>
      <c r="F526" s="41">
        <f>F527</f>
        <v>91</v>
      </c>
      <c r="G526" s="41"/>
      <c r="H526" s="41"/>
      <c r="I526" s="41"/>
      <c r="J526" s="41"/>
      <c r="K526" s="41"/>
      <c r="L526" s="100">
        <f>L527</f>
        <v>91</v>
      </c>
      <c r="M526" s="100">
        <v>1</v>
      </c>
      <c r="N526" s="106">
        <f>L526*M526</f>
        <v>91</v>
      </c>
      <c r="O526" s="42"/>
      <c r="P526" s="42"/>
      <c r="Q526" s="46">
        <f t="shared" si="184"/>
        <v>0</v>
      </c>
      <c r="R526" s="46">
        <f t="shared" si="185"/>
        <v>0</v>
      </c>
      <c r="S526" s="42">
        <f t="shared" si="186"/>
        <v>0</v>
      </c>
      <c r="T526" s="63"/>
      <c r="U526" s="87"/>
      <c r="V526" s="87"/>
      <c r="W526" s="87"/>
      <c r="X526" s="87"/>
      <c r="Y526" s="87"/>
    </row>
    <row r="527" spans="1:25" x14ac:dyDescent="0.25">
      <c r="A527" s="19" t="s">
        <v>938</v>
      </c>
      <c r="B527" s="19"/>
      <c r="C527" s="84" t="s">
        <v>91</v>
      </c>
      <c r="D527" s="215" t="s">
        <v>666</v>
      </c>
      <c r="E527" s="84" t="s">
        <v>17</v>
      </c>
      <c r="F527" s="110">
        <v>91</v>
      </c>
      <c r="G527" s="110"/>
      <c r="H527" s="110"/>
      <c r="I527" s="110"/>
      <c r="J527" s="177"/>
      <c r="K527" s="197"/>
      <c r="L527" s="104">
        <f>F527</f>
        <v>91</v>
      </c>
      <c r="M527" s="104">
        <v>1</v>
      </c>
      <c r="N527" s="134">
        <f>M527*L527</f>
        <v>91</v>
      </c>
      <c r="O527" s="208"/>
      <c r="P527" s="208"/>
      <c r="Q527" s="11">
        <f t="shared" si="184"/>
        <v>0</v>
      </c>
      <c r="R527" s="11">
        <f t="shared" si="185"/>
        <v>0</v>
      </c>
      <c r="S527" s="42">
        <f t="shared" si="186"/>
        <v>0</v>
      </c>
      <c r="T527" s="117"/>
    </row>
    <row r="528" spans="1:25" s="88" customFormat="1" ht="27.75" customHeight="1" x14ac:dyDescent="0.25">
      <c r="A528" s="44" t="s">
        <v>939</v>
      </c>
      <c r="B528" s="230" t="s">
        <v>1629</v>
      </c>
      <c r="C528" s="40" t="s">
        <v>90</v>
      </c>
      <c r="D528" s="72" t="s">
        <v>192</v>
      </c>
      <c r="E528" s="41" t="s">
        <v>17</v>
      </c>
      <c r="F528" s="71">
        <f>F529+F530+F531+F532</f>
        <v>99</v>
      </c>
      <c r="G528" s="71"/>
      <c r="H528" s="71"/>
      <c r="I528" s="71"/>
      <c r="J528" s="71"/>
      <c r="K528" s="71"/>
      <c r="L528" s="71">
        <f t="shared" ref="L528" si="203">L529+L530+L531+L532</f>
        <v>99</v>
      </c>
      <c r="M528" s="102">
        <v>1</v>
      </c>
      <c r="N528" s="108">
        <f>ROUND(M528*L528,2)</f>
        <v>99</v>
      </c>
      <c r="O528" s="42"/>
      <c r="P528" s="42"/>
      <c r="Q528" s="46">
        <f t="shared" si="184"/>
        <v>0</v>
      </c>
      <c r="R528" s="46">
        <f t="shared" si="185"/>
        <v>0</v>
      </c>
      <c r="S528" s="42">
        <f t="shared" si="186"/>
        <v>0</v>
      </c>
      <c r="T528" s="63"/>
      <c r="U528" s="87"/>
      <c r="V528" s="87"/>
      <c r="W528" s="87"/>
      <c r="X528" s="87"/>
      <c r="Y528" s="87"/>
    </row>
    <row r="529" spans="1:25" s="88" customFormat="1" ht="27.75" customHeight="1" x14ac:dyDescent="0.25">
      <c r="A529" s="19" t="s">
        <v>940</v>
      </c>
      <c r="B529" s="19"/>
      <c r="C529" s="19" t="s">
        <v>91</v>
      </c>
      <c r="D529" s="216" t="s">
        <v>853</v>
      </c>
      <c r="E529" s="28" t="s">
        <v>17</v>
      </c>
      <c r="F529" s="135">
        <v>7</v>
      </c>
      <c r="G529" s="59"/>
      <c r="H529" s="59"/>
      <c r="I529" s="59"/>
      <c r="J529" s="71"/>
      <c r="K529" s="192"/>
      <c r="L529" s="58">
        <f>F529</f>
        <v>7</v>
      </c>
      <c r="M529" s="101">
        <v>1</v>
      </c>
      <c r="N529" s="133">
        <f t="shared" ref="N529" si="204">ROUND(M529*L529,2)</f>
        <v>7</v>
      </c>
      <c r="O529" s="25"/>
      <c r="P529" s="25"/>
      <c r="Q529" s="11">
        <f t="shared" ref="Q529:Q596" si="205">ROUND(N529*O529,2)</f>
        <v>0</v>
      </c>
      <c r="R529" s="11">
        <f t="shared" ref="R529:R595" si="206">ROUND(N529*P529,2)</f>
        <v>0</v>
      </c>
      <c r="S529" s="42">
        <f t="shared" ref="S529:S595" si="207">ROUND(Q529+R529,2)</f>
        <v>0</v>
      </c>
      <c r="T529" s="63"/>
      <c r="U529" s="87"/>
      <c r="V529" s="87"/>
      <c r="W529" s="87"/>
      <c r="X529" s="87"/>
      <c r="Y529" s="87"/>
    </row>
    <row r="530" spans="1:25" s="1" customFormat="1" ht="25.5" customHeight="1" x14ac:dyDescent="0.25">
      <c r="A530" s="19" t="s">
        <v>941</v>
      </c>
      <c r="B530" s="19"/>
      <c r="C530" s="19" t="s">
        <v>91</v>
      </c>
      <c r="D530" s="215" t="s">
        <v>887</v>
      </c>
      <c r="E530" s="3" t="s">
        <v>17</v>
      </c>
      <c r="F530" s="140">
        <v>1</v>
      </c>
      <c r="G530" s="14"/>
      <c r="H530" s="14"/>
      <c r="I530" s="14"/>
      <c r="J530" s="45"/>
      <c r="K530" s="188"/>
      <c r="L530" s="109">
        <f t="shared" ref="L530:L532" si="208">F530</f>
        <v>1</v>
      </c>
      <c r="M530" s="101">
        <v>1</v>
      </c>
      <c r="N530" s="133">
        <f>ROUND(M530*L530,2)</f>
        <v>1</v>
      </c>
      <c r="O530" s="11"/>
      <c r="P530" s="11"/>
      <c r="Q530" s="11">
        <f t="shared" si="205"/>
        <v>0</v>
      </c>
      <c r="R530" s="11">
        <f t="shared" si="206"/>
        <v>0</v>
      </c>
      <c r="S530" s="42">
        <f t="shared" si="207"/>
        <v>0</v>
      </c>
      <c r="T530" s="60"/>
      <c r="U530" s="4"/>
    </row>
    <row r="531" spans="1:25" x14ac:dyDescent="0.25">
      <c r="A531" s="19" t="s">
        <v>942</v>
      </c>
      <c r="B531" s="19"/>
      <c r="C531" s="19" t="s">
        <v>91</v>
      </c>
      <c r="D531" s="216" t="s">
        <v>477</v>
      </c>
      <c r="E531" s="3" t="s">
        <v>17</v>
      </c>
      <c r="F531" s="140">
        <v>37</v>
      </c>
      <c r="G531" s="110"/>
      <c r="H531" s="110"/>
      <c r="I531" s="110"/>
      <c r="J531" s="177"/>
      <c r="K531" s="197"/>
      <c r="L531" s="109">
        <f t="shared" si="208"/>
        <v>37</v>
      </c>
      <c r="M531" s="101">
        <v>1</v>
      </c>
      <c r="N531" s="133">
        <f t="shared" ref="N531:N532" si="209">ROUND(M531*L531,2)</f>
        <v>37</v>
      </c>
      <c r="O531" s="208"/>
      <c r="P531" s="208"/>
      <c r="Q531" s="11">
        <f t="shared" si="205"/>
        <v>0</v>
      </c>
      <c r="R531" s="11">
        <f t="shared" si="206"/>
        <v>0</v>
      </c>
      <c r="S531" s="42">
        <f t="shared" si="207"/>
        <v>0</v>
      </c>
      <c r="T531" s="117"/>
    </row>
    <row r="532" spans="1:25" s="1" customFormat="1" ht="15.75" customHeight="1" x14ac:dyDescent="0.25">
      <c r="A532" s="19" t="s">
        <v>943</v>
      </c>
      <c r="B532" s="19"/>
      <c r="C532" s="19" t="s">
        <v>91</v>
      </c>
      <c r="D532" s="215" t="s">
        <v>854</v>
      </c>
      <c r="E532" s="3" t="s">
        <v>17</v>
      </c>
      <c r="F532" s="140">
        <v>54</v>
      </c>
      <c r="G532" s="14"/>
      <c r="H532" s="14"/>
      <c r="I532" s="14"/>
      <c r="J532" s="45"/>
      <c r="K532" s="188"/>
      <c r="L532" s="109">
        <f t="shared" si="208"/>
        <v>54</v>
      </c>
      <c r="M532" s="101">
        <v>1</v>
      </c>
      <c r="N532" s="133">
        <f t="shared" si="209"/>
        <v>54</v>
      </c>
      <c r="O532" s="11"/>
      <c r="P532" s="11"/>
      <c r="Q532" s="11">
        <f t="shared" si="205"/>
        <v>0</v>
      </c>
      <c r="R532" s="11">
        <f t="shared" si="206"/>
        <v>0</v>
      </c>
      <c r="S532" s="42">
        <f t="shared" si="207"/>
        <v>0</v>
      </c>
      <c r="T532" s="60"/>
    </row>
    <row r="533" spans="1:25" s="92" customFormat="1" ht="27" customHeight="1" x14ac:dyDescent="0.25">
      <c r="A533" s="44" t="s">
        <v>982</v>
      </c>
      <c r="B533" s="230" t="s">
        <v>1628</v>
      </c>
      <c r="C533" s="44" t="s">
        <v>90</v>
      </c>
      <c r="D533" s="51" t="s">
        <v>747</v>
      </c>
      <c r="E533" s="41" t="s">
        <v>3</v>
      </c>
      <c r="F533" s="78">
        <f>F534+F535</f>
        <v>3.19</v>
      </c>
      <c r="G533" s="41"/>
      <c r="H533" s="41"/>
      <c r="I533" s="41"/>
      <c r="J533" s="41"/>
      <c r="K533" s="78">
        <f t="shared" ref="K533:K538" si="210">F533</f>
        <v>3.19</v>
      </c>
      <c r="L533" s="77">
        <f t="shared" ref="L533:L538" si="211">K533</f>
        <v>3.2</v>
      </c>
      <c r="M533" s="102">
        <v>1</v>
      </c>
      <c r="N533" s="108">
        <f t="shared" ref="N533" si="212">ROUND(M533*L533,2)</f>
        <v>3.2</v>
      </c>
      <c r="O533" s="42"/>
      <c r="P533" s="42"/>
      <c r="Q533" s="46">
        <f t="shared" si="205"/>
        <v>0</v>
      </c>
      <c r="R533" s="46">
        <f t="shared" si="206"/>
        <v>0</v>
      </c>
      <c r="S533" s="42">
        <f t="shared" si="207"/>
        <v>0</v>
      </c>
      <c r="T533" s="62"/>
    </row>
    <row r="534" spans="1:25" s="1" customFormat="1" ht="19.5" customHeight="1" x14ac:dyDescent="0.25">
      <c r="A534" s="19" t="s">
        <v>983</v>
      </c>
      <c r="B534" s="19"/>
      <c r="C534" s="19" t="s">
        <v>91</v>
      </c>
      <c r="D534" s="214" t="s">
        <v>888</v>
      </c>
      <c r="E534" s="3" t="s">
        <v>3</v>
      </c>
      <c r="F534" s="57">
        <v>0.15</v>
      </c>
      <c r="G534" s="14"/>
      <c r="H534" s="14"/>
      <c r="I534" s="14"/>
      <c r="J534" s="45"/>
      <c r="K534" s="193">
        <f t="shared" si="210"/>
        <v>0.15</v>
      </c>
      <c r="L534" s="56">
        <f t="shared" si="211"/>
        <v>0.2</v>
      </c>
      <c r="M534" s="101">
        <v>1.1000000000000001</v>
      </c>
      <c r="N534" s="133">
        <f>ROUND(M534*L534,2)</f>
        <v>0.22</v>
      </c>
      <c r="O534" s="11"/>
      <c r="P534" s="11"/>
      <c r="Q534" s="11">
        <f t="shared" si="205"/>
        <v>0</v>
      </c>
      <c r="R534" s="11">
        <f t="shared" si="206"/>
        <v>0</v>
      </c>
      <c r="S534" s="42">
        <f t="shared" si="207"/>
        <v>0</v>
      </c>
      <c r="T534" s="60"/>
      <c r="U534" s="4"/>
    </row>
    <row r="535" spans="1:25" s="1" customFormat="1" ht="28.5" customHeight="1" x14ac:dyDescent="0.25">
      <c r="A535" s="19" t="s">
        <v>984</v>
      </c>
      <c r="B535" s="19"/>
      <c r="C535" s="19" t="s">
        <v>91</v>
      </c>
      <c r="D535" s="214" t="s">
        <v>251</v>
      </c>
      <c r="E535" s="3" t="s">
        <v>3</v>
      </c>
      <c r="F535" s="57">
        <v>3.04</v>
      </c>
      <c r="G535" s="14"/>
      <c r="H535" s="14"/>
      <c r="I535" s="14"/>
      <c r="J535" s="45"/>
      <c r="K535" s="193">
        <f t="shared" si="210"/>
        <v>3.04</v>
      </c>
      <c r="L535" s="56">
        <f t="shared" si="211"/>
        <v>3</v>
      </c>
      <c r="M535" s="101">
        <v>1.1000000000000001</v>
      </c>
      <c r="N535" s="133">
        <f>ROUND(M535*L535,2)</f>
        <v>3.3</v>
      </c>
      <c r="O535" s="11"/>
      <c r="P535" s="11"/>
      <c r="Q535" s="11">
        <f t="shared" si="205"/>
        <v>0</v>
      </c>
      <c r="R535" s="11">
        <f t="shared" si="206"/>
        <v>0</v>
      </c>
      <c r="S535" s="42">
        <f t="shared" si="207"/>
        <v>0</v>
      </c>
      <c r="T535" s="60"/>
      <c r="U535" s="4"/>
    </row>
    <row r="536" spans="1:25" s="92" customFormat="1" ht="27" customHeight="1" x14ac:dyDescent="0.25">
      <c r="A536" s="44" t="s">
        <v>985</v>
      </c>
      <c r="B536" s="230" t="s">
        <v>1626</v>
      </c>
      <c r="C536" s="44" t="s">
        <v>90</v>
      </c>
      <c r="D536" s="51" t="s">
        <v>876</v>
      </c>
      <c r="E536" s="41" t="s">
        <v>3</v>
      </c>
      <c r="F536" s="78">
        <f>F537</f>
        <v>58502</v>
      </c>
      <c r="G536" s="41"/>
      <c r="H536" s="41"/>
      <c r="I536" s="41"/>
      <c r="J536" s="41"/>
      <c r="K536" s="71">
        <f t="shared" si="210"/>
        <v>58502</v>
      </c>
      <c r="L536" s="100">
        <f t="shared" si="211"/>
        <v>58502</v>
      </c>
      <c r="M536" s="102">
        <v>1</v>
      </c>
      <c r="N536" s="108">
        <f>ROUND(M536*L536,2)</f>
        <v>58502</v>
      </c>
      <c r="O536" s="42"/>
      <c r="P536" s="42"/>
      <c r="Q536" s="46">
        <f t="shared" si="205"/>
        <v>0</v>
      </c>
      <c r="R536" s="46">
        <f t="shared" si="206"/>
        <v>0</v>
      </c>
      <c r="S536" s="42">
        <f t="shared" si="207"/>
        <v>0</v>
      </c>
      <c r="T536" s="62"/>
    </row>
    <row r="537" spans="1:25" s="152" customFormat="1" ht="38.25" customHeight="1" x14ac:dyDescent="0.25">
      <c r="A537" s="19" t="s">
        <v>986</v>
      </c>
      <c r="B537" s="19"/>
      <c r="C537" s="19" t="s">
        <v>91</v>
      </c>
      <c r="D537" s="69" t="s">
        <v>424</v>
      </c>
      <c r="E537" s="14" t="s">
        <v>3</v>
      </c>
      <c r="F537" s="57">
        <v>58502</v>
      </c>
      <c r="G537" s="14"/>
      <c r="H537" s="14"/>
      <c r="I537" s="14"/>
      <c r="J537" s="14"/>
      <c r="K537" s="58">
        <f t="shared" si="210"/>
        <v>58502</v>
      </c>
      <c r="L537" s="101">
        <f t="shared" si="211"/>
        <v>58502</v>
      </c>
      <c r="M537" s="101">
        <v>1.1000000000000001</v>
      </c>
      <c r="N537" s="107">
        <f>ROUND(M537*L537,2)</f>
        <v>64352.2</v>
      </c>
      <c r="O537" s="11"/>
      <c r="P537" s="11"/>
      <c r="Q537" s="11">
        <f t="shared" si="205"/>
        <v>0</v>
      </c>
      <c r="R537" s="11">
        <f t="shared" si="206"/>
        <v>0</v>
      </c>
      <c r="S537" s="25">
        <f t="shared" si="207"/>
        <v>0</v>
      </c>
      <c r="T537" s="60"/>
      <c r="U537" s="151"/>
    </row>
    <row r="538" spans="1:25" s="152" customFormat="1" ht="25.5" customHeight="1" x14ac:dyDescent="0.25">
      <c r="A538" s="19" t="s">
        <v>987</v>
      </c>
      <c r="B538" s="19"/>
      <c r="C538" s="19" t="s">
        <v>91</v>
      </c>
      <c r="D538" s="69" t="s">
        <v>2574</v>
      </c>
      <c r="E538" s="14" t="s">
        <v>2</v>
      </c>
      <c r="F538" s="292">
        <f>F537</f>
        <v>58502</v>
      </c>
      <c r="G538" s="292"/>
      <c r="H538" s="292"/>
      <c r="I538" s="292"/>
      <c r="J538" s="292"/>
      <c r="K538" s="292">
        <f t="shared" si="210"/>
        <v>58502</v>
      </c>
      <c r="L538" s="292">
        <f t="shared" si="211"/>
        <v>58502</v>
      </c>
      <c r="M538" s="290">
        <v>0.7</v>
      </c>
      <c r="N538" s="107">
        <f>ROUND(M538*L538,2)</f>
        <v>40951.4</v>
      </c>
      <c r="O538" s="11"/>
      <c r="P538" s="11"/>
      <c r="Q538" s="11"/>
      <c r="R538" s="11"/>
      <c r="S538" s="25"/>
      <c r="T538" s="60"/>
    </row>
    <row r="539" spans="1:25" s="152" customFormat="1" ht="44.25" customHeight="1" x14ac:dyDescent="0.25">
      <c r="A539" s="19" t="s">
        <v>2528</v>
      </c>
      <c r="B539" s="19"/>
      <c r="C539" s="19" t="s">
        <v>91</v>
      </c>
      <c r="D539" s="215" t="s">
        <v>861</v>
      </c>
      <c r="E539" s="14" t="s">
        <v>3</v>
      </c>
      <c r="F539" s="14">
        <v>10.054</v>
      </c>
      <c r="G539" s="14"/>
      <c r="H539" s="14"/>
      <c r="I539" s="14"/>
      <c r="J539" s="14"/>
      <c r="K539" s="58">
        <f t="shared" ref="K539" si="213">F539</f>
        <v>10</v>
      </c>
      <c r="L539" s="101">
        <f t="shared" ref="L539" si="214">K539</f>
        <v>10</v>
      </c>
      <c r="M539" s="101">
        <v>1.1000000000000001</v>
      </c>
      <c r="N539" s="107">
        <f t="shared" ref="N539" si="215">ROUND(M539*L539,2)</f>
        <v>11</v>
      </c>
      <c r="O539" s="11"/>
      <c r="P539" s="11"/>
      <c r="Q539" s="11">
        <f t="shared" si="205"/>
        <v>0</v>
      </c>
      <c r="R539" s="11">
        <f t="shared" si="206"/>
        <v>0</v>
      </c>
      <c r="S539" s="25">
        <f t="shared" si="207"/>
        <v>0</v>
      </c>
      <c r="T539" s="60"/>
    </row>
    <row r="540" spans="1:25" s="152" customFormat="1" ht="25.5" customHeight="1" x14ac:dyDescent="0.25">
      <c r="A540" s="19" t="s">
        <v>2529</v>
      </c>
      <c r="B540" s="19"/>
      <c r="C540" s="19" t="s">
        <v>91</v>
      </c>
      <c r="D540" s="69" t="s">
        <v>2516</v>
      </c>
      <c r="E540" s="14" t="s">
        <v>2</v>
      </c>
      <c r="F540" s="292">
        <f>F539</f>
        <v>10.050000000000001</v>
      </c>
      <c r="G540" s="292"/>
      <c r="H540" s="292"/>
      <c r="I540" s="292"/>
      <c r="J540" s="292"/>
      <c r="K540" s="292">
        <f>F540</f>
        <v>10.050000000000001</v>
      </c>
      <c r="L540" s="292">
        <f>K540</f>
        <v>10.050000000000001</v>
      </c>
      <c r="M540" s="290">
        <v>1</v>
      </c>
      <c r="N540" s="107">
        <f>ROUND(M540*L540,2)</f>
        <v>10.050000000000001</v>
      </c>
      <c r="O540" s="11"/>
      <c r="P540" s="11"/>
      <c r="Q540" s="11">
        <f t="shared" ref="Q540" si="216">ROUND(N540*O540,2)</f>
        <v>0</v>
      </c>
      <c r="R540" s="11">
        <f t="shared" ref="R540" si="217">ROUND(N540*P540,2)</f>
        <v>0</v>
      </c>
      <c r="S540" s="25">
        <f t="shared" ref="S540" si="218">ROUND(Q540+R540,2)</f>
        <v>0</v>
      </c>
      <c r="T540" s="60"/>
    </row>
    <row r="541" spans="1:25" s="86" customFormat="1" ht="22.5" customHeight="1" x14ac:dyDescent="0.25">
      <c r="A541" s="65" t="s">
        <v>28</v>
      </c>
      <c r="B541" s="65"/>
      <c r="C541" s="65"/>
      <c r="D541" s="49" t="s">
        <v>889</v>
      </c>
      <c r="E541" s="66"/>
      <c r="F541" s="67"/>
      <c r="G541" s="66"/>
      <c r="H541" s="66"/>
      <c r="I541" s="66"/>
      <c r="J541" s="66"/>
      <c r="K541" s="66"/>
      <c r="L541" s="144"/>
      <c r="M541" s="98"/>
      <c r="N541" s="105"/>
      <c r="O541" s="68"/>
      <c r="P541" s="68"/>
      <c r="Q541" s="39"/>
      <c r="R541" s="39"/>
      <c r="S541" s="68"/>
      <c r="T541" s="68"/>
      <c r="U541" s="85"/>
      <c r="V541" s="85"/>
      <c r="W541" s="85"/>
      <c r="X541" s="85"/>
      <c r="Y541" s="85"/>
    </row>
    <row r="542" spans="1:25" s="92" customFormat="1" ht="32.25" customHeight="1" x14ac:dyDescent="0.25">
      <c r="A542" s="44" t="s">
        <v>988</v>
      </c>
      <c r="B542" s="230" t="s">
        <v>1624</v>
      </c>
      <c r="C542" s="44" t="s">
        <v>90</v>
      </c>
      <c r="D542" s="51" t="s">
        <v>92</v>
      </c>
      <c r="E542" s="41" t="s">
        <v>3</v>
      </c>
      <c r="F542" s="71"/>
      <c r="G542" s="41"/>
      <c r="H542" s="41"/>
      <c r="I542" s="41"/>
      <c r="J542" s="43"/>
      <c r="K542" s="43">
        <f>SUM(K543:K574)</f>
        <v>83.23</v>
      </c>
      <c r="L542" s="43"/>
      <c r="M542" s="100"/>
      <c r="N542" s="43">
        <f>K542</f>
        <v>83.23</v>
      </c>
      <c r="O542" s="42"/>
      <c r="P542" s="42"/>
      <c r="Q542" s="46">
        <f t="shared" si="205"/>
        <v>0</v>
      </c>
      <c r="R542" s="46">
        <f t="shared" si="206"/>
        <v>0</v>
      </c>
      <c r="S542" s="42">
        <f t="shared" si="207"/>
        <v>0</v>
      </c>
      <c r="T542" s="42" t="s">
        <v>93</v>
      </c>
      <c r="U542" s="91"/>
      <c r="V542" s="91"/>
      <c r="W542" s="91"/>
      <c r="X542" s="91"/>
      <c r="Y542" s="91"/>
    </row>
    <row r="543" spans="1:25" s="1" customFormat="1" ht="18.75" customHeight="1" x14ac:dyDescent="0.25">
      <c r="A543" s="19" t="s">
        <v>989</v>
      </c>
      <c r="B543" s="19"/>
      <c r="C543" s="19" t="s">
        <v>91</v>
      </c>
      <c r="D543" s="215" t="s">
        <v>947</v>
      </c>
      <c r="E543" s="3" t="s">
        <v>748</v>
      </c>
      <c r="F543" s="11"/>
      <c r="G543" s="11">
        <v>0.1</v>
      </c>
      <c r="H543" s="11">
        <v>0.1</v>
      </c>
      <c r="I543" s="11">
        <f>(G543+H543)*2</f>
        <v>0.4</v>
      </c>
      <c r="J543" s="163">
        <v>2.79</v>
      </c>
      <c r="K543" s="189">
        <f>I543*J543</f>
        <v>1.1200000000000001</v>
      </c>
      <c r="L543" s="11">
        <f>J543</f>
        <v>2.79</v>
      </c>
      <c r="M543" s="101">
        <v>1.1000000000000001</v>
      </c>
      <c r="N543" s="133">
        <f>M543*L543</f>
        <v>3.069</v>
      </c>
      <c r="O543" s="11"/>
      <c r="P543" s="11"/>
      <c r="Q543" s="11">
        <f t="shared" si="205"/>
        <v>0</v>
      </c>
      <c r="R543" s="11">
        <f t="shared" si="206"/>
        <v>0</v>
      </c>
      <c r="S543" s="42">
        <f t="shared" si="207"/>
        <v>0</v>
      </c>
      <c r="T543" s="60"/>
      <c r="U543" s="4"/>
      <c r="V543" s="4"/>
      <c r="W543" s="4"/>
      <c r="X543" s="4"/>
      <c r="Y543" s="4"/>
    </row>
    <row r="544" spans="1:25" s="1" customFormat="1" ht="18.75" customHeight="1" x14ac:dyDescent="0.25">
      <c r="A544" s="19" t="s">
        <v>990</v>
      </c>
      <c r="B544" s="19"/>
      <c r="C544" s="19" t="s">
        <v>91</v>
      </c>
      <c r="D544" s="215" t="s">
        <v>948</v>
      </c>
      <c r="E544" s="3" t="s">
        <v>748</v>
      </c>
      <c r="F544" s="11"/>
      <c r="G544" s="11">
        <v>0.2</v>
      </c>
      <c r="H544" s="11">
        <v>0.15</v>
      </c>
      <c r="I544" s="11">
        <f t="shared" ref="I544:I554" si="219">(G544+H544)*2</f>
        <v>0.7</v>
      </c>
      <c r="J544" s="163">
        <v>6.56</v>
      </c>
      <c r="K544" s="189">
        <f t="shared" ref="K544:K553" si="220">I544*J544</f>
        <v>4.59</v>
      </c>
      <c r="L544" s="11">
        <f t="shared" ref="L544:L555" si="221">J544</f>
        <v>6.56</v>
      </c>
      <c r="M544" s="101">
        <v>1.1000000000000001</v>
      </c>
      <c r="N544" s="133">
        <f>M544*L544</f>
        <v>7.2160000000000002</v>
      </c>
      <c r="O544" s="11"/>
      <c r="P544" s="11"/>
      <c r="Q544" s="11">
        <f t="shared" si="205"/>
        <v>0</v>
      </c>
      <c r="R544" s="11">
        <f t="shared" si="206"/>
        <v>0</v>
      </c>
      <c r="S544" s="42">
        <f t="shared" si="207"/>
        <v>0</v>
      </c>
      <c r="T544" s="60"/>
    </row>
    <row r="545" spans="1:25" s="1" customFormat="1" ht="18.75" customHeight="1" x14ac:dyDescent="0.25">
      <c r="A545" s="19" t="s">
        <v>991</v>
      </c>
      <c r="B545" s="19"/>
      <c r="C545" s="19" t="s">
        <v>91</v>
      </c>
      <c r="D545" s="215" t="s">
        <v>949</v>
      </c>
      <c r="E545" s="3" t="s">
        <v>748</v>
      </c>
      <c r="F545" s="11"/>
      <c r="G545" s="11">
        <v>0.25</v>
      </c>
      <c r="H545" s="11">
        <v>0.15</v>
      </c>
      <c r="I545" s="11">
        <f t="shared" si="219"/>
        <v>0.8</v>
      </c>
      <c r="J545" s="163">
        <v>6.67</v>
      </c>
      <c r="K545" s="189">
        <f t="shared" si="220"/>
        <v>5.34</v>
      </c>
      <c r="L545" s="11">
        <f t="shared" si="221"/>
        <v>6.67</v>
      </c>
      <c r="M545" s="101">
        <v>1.1000000000000001</v>
      </c>
      <c r="N545" s="133">
        <f t="shared" ref="N545:N555" si="222">M545*L545</f>
        <v>7.3369999999999997</v>
      </c>
      <c r="O545" s="11"/>
      <c r="P545" s="11"/>
      <c r="Q545" s="11">
        <f t="shared" si="205"/>
        <v>0</v>
      </c>
      <c r="R545" s="11">
        <f t="shared" si="206"/>
        <v>0</v>
      </c>
      <c r="S545" s="42">
        <f t="shared" si="207"/>
        <v>0</v>
      </c>
      <c r="T545" s="60"/>
      <c r="U545" s="4"/>
      <c r="V545" s="4"/>
      <c r="W545" s="4"/>
      <c r="X545" s="4"/>
      <c r="Y545" s="4"/>
    </row>
    <row r="546" spans="1:25" s="1" customFormat="1" ht="18.75" customHeight="1" x14ac:dyDescent="0.25">
      <c r="A546" s="19" t="s">
        <v>992</v>
      </c>
      <c r="B546" s="19"/>
      <c r="C546" s="19" t="s">
        <v>91</v>
      </c>
      <c r="D546" s="215" t="s">
        <v>950</v>
      </c>
      <c r="E546" s="3" t="s">
        <v>748</v>
      </c>
      <c r="F546" s="11"/>
      <c r="G546" s="11">
        <v>0.3</v>
      </c>
      <c r="H546" s="11">
        <v>0.15</v>
      </c>
      <c r="I546" s="11">
        <f t="shared" si="219"/>
        <v>0.9</v>
      </c>
      <c r="J546" s="163">
        <v>9.89</v>
      </c>
      <c r="K546" s="189">
        <f t="shared" si="220"/>
        <v>8.9</v>
      </c>
      <c r="L546" s="11">
        <f t="shared" si="221"/>
        <v>9.89</v>
      </c>
      <c r="M546" s="101">
        <v>1.1000000000000001</v>
      </c>
      <c r="N546" s="133">
        <f t="shared" si="222"/>
        <v>10.879</v>
      </c>
      <c r="O546" s="11"/>
      <c r="P546" s="11"/>
      <c r="Q546" s="11">
        <f t="shared" si="205"/>
        <v>0</v>
      </c>
      <c r="R546" s="11">
        <f t="shared" si="206"/>
        <v>0</v>
      </c>
      <c r="S546" s="42">
        <f t="shared" si="207"/>
        <v>0</v>
      </c>
      <c r="T546" s="60"/>
      <c r="U546" s="4"/>
      <c r="V546" s="4"/>
      <c r="W546" s="4"/>
      <c r="X546" s="4"/>
    </row>
    <row r="547" spans="1:25" s="1" customFormat="1" ht="15.75" customHeight="1" x14ac:dyDescent="0.25">
      <c r="A547" s="19" t="s">
        <v>993</v>
      </c>
      <c r="B547" s="19"/>
      <c r="C547" s="19" t="s">
        <v>91</v>
      </c>
      <c r="D547" s="215" t="s">
        <v>951</v>
      </c>
      <c r="E547" s="3" t="s">
        <v>748</v>
      </c>
      <c r="F547" s="11"/>
      <c r="G547" s="11">
        <v>0.3</v>
      </c>
      <c r="H547" s="11">
        <v>0.3</v>
      </c>
      <c r="I547" s="11">
        <f t="shared" si="219"/>
        <v>1.2</v>
      </c>
      <c r="J547" s="163">
        <v>0.11</v>
      </c>
      <c r="K547" s="189">
        <f t="shared" si="220"/>
        <v>0.13</v>
      </c>
      <c r="L547" s="11">
        <f t="shared" si="221"/>
        <v>0.11</v>
      </c>
      <c r="M547" s="101">
        <v>1.1000000000000001</v>
      </c>
      <c r="N547" s="133">
        <f t="shared" si="222"/>
        <v>0.121</v>
      </c>
      <c r="O547" s="11"/>
      <c r="P547" s="11"/>
      <c r="Q547" s="11">
        <f t="shared" si="205"/>
        <v>0</v>
      </c>
      <c r="R547" s="11">
        <f t="shared" si="206"/>
        <v>0</v>
      </c>
      <c r="S547" s="42">
        <f t="shared" si="207"/>
        <v>0</v>
      </c>
      <c r="T547" s="60"/>
      <c r="U547" s="4"/>
      <c r="V547" s="4"/>
      <c r="W547" s="4"/>
      <c r="X547" s="4"/>
      <c r="Y547" s="4"/>
    </row>
    <row r="548" spans="1:25" s="1" customFormat="1" ht="15.75" customHeight="1" x14ac:dyDescent="0.25">
      <c r="A548" s="19" t="s">
        <v>994</v>
      </c>
      <c r="B548" s="19"/>
      <c r="C548" s="19" t="s">
        <v>91</v>
      </c>
      <c r="D548" s="215" t="s">
        <v>952</v>
      </c>
      <c r="E548" s="3" t="s">
        <v>748</v>
      </c>
      <c r="F548" s="11"/>
      <c r="G548" s="11">
        <v>0.35</v>
      </c>
      <c r="H548" s="11">
        <v>0.2</v>
      </c>
      <c r="I548" s="11">
        <f t="shared" si="219"/>
        <v>1.1000000000000001</v>
      </c>
      <c r="J548" s="163">
        <v>13.23</v>
      </c>
      <c r="K548" s="189">
        <f t="shared" si="220"/>
        <v>14.55</v>
      </c>
      <c r="L548" s="11">
        <f t="shared" si="221"/>
        <v>13.23</v>
      </c>
      <c r="M548" s="101">
        <v>1.1000000000000001</v>
      </c>
      <c r="N548" s="133">
        <f t="shared" si="222"/>
        <v>14.553000000000001</v>
      </c>
      <c r="O548" s="11"/>
      <c r="P548" s="11"/>
      <c r="Q548" s="11">
        <f t="shared" si="205"/>
        <v>0</v>
      </c>
      <c r="R548" s="11">
        <f t="shared" si="206"/>
        <v>0</v>
      </c>
      <c r="S548" s="42">
        <f t="shared" si="207"/>
        <v>0</v>
      </c>
      <c r="T548" s="60"/>
      <c r="U548" s="4"/>
      <c r="V548" s="4"/>
      <c r="W548" s="4"/>
      <c r="X548" s="4"/>
      <c r="Y548" s="4"/>
    </row>
    <row r="549" spans="1:25" s="1" customFormat="1" ht="15.75" customHeight="1" x14ac:dyDescent="0.25">
      <c r="A549" s="19" t="s">
        <v>995</v>
      </c>
      <c r="B549" s="19"/>
      <c r="C549" s="19" t="s">
        <v>91</v>
      </c>
      <c r="D549" s="215" t="s">
        <v>953</v>
      </c>
      <c r="E549" s="3" t="s">
        <v>748</v>
      </c>
      <c r="F549" s="11"/>
      <c r="G549" s="11">
        <v>0.4</v>
      </c>
      <c r="H549" s="11">
        <v>0.2</v>
      </c>
      <c r="I549" s="11">
        <f t="shared" si="219"/>
        <v>1.2</v>
      </c>
      <c r="J549" s="163">
        <v>13.8</v>
      </c>
      <c r="K549" s="189">
        <f t="shared" si="220"/>
        <v>16.559999999999999</v>
      </c>
      <c r="L549" s="11">
        <f t="shared" si="221"/>
        <v>13.8</v>
      </c>
      <c r="M549" s="101">
        <v>1.1000000000000001</v>
      </c>
      <c r="N549" s="133">
        <f t="shared" si="222"/>
        <v>15.18</v>
      </c>
      <c r="O549" s="11"/>
      <c r="P549" s="11"/>
      <c r="Q549" s="11">
        <f t="shared" si="205"/>
        <v>0</v>
      </c>
      <c r="R549" s="11">
        <f t="shared" si="206"/>
        <v>0</v>
      </c>
      <c r="S549" s="42">
        <f t="shared" si="207"/>
        <v>0</v>
      </c>
      <c r="T549" s="60"/>
    </row>
    <row r="550" spans="1:25" s="1" customFormat="1" ht="15.75" customHeight="1" x14ac:dyDescent="0.25">
      <c r="A550" s="19" t="s">
        <v>996</v>
      </c>
      <c r="B550" s="19"/>
      <c r="C550" s="19" t="s">
        <v>91</v>
      </c>
      <c r="D550" s="215" t="s">
        <v>954</v>
      </c>
      <c r="E550" s="3" t="s">
        <v>748</v>
      </c>
      <c r="F550" s="11"/>
      <c r="G550" s="11">
        <v>0.4</v>
      </c>
      <c r="H550" s="11">
        <v>0.25</v>
      </c>
      <c r="I550" s="11">
        <f t="shared" si="219"/>
        <v>1.3</v>
      </c>
      <c r="J550" s="163">
        <v>14.06</v>
      </c>
      <c r="K550" s="189">
        <f t="shared" si="220"/>
        <v>18.28</v>
      </c>
      <c r="L550" s="11">
        <f t="shared" si="221"/>
        <v>14.06</v>
      </c>
      <c r="M550" s="101">
        <v>1.1000000000000001</v>
      </c>
      <c r="N550" s="133">
        <f t="shared" si="222"/>
        <v>15.465999999999999</v>
      </c>
      <c r="O550" s="11"/>
      <c r="P550" s="11"/>
      <c r="Q550" s="11">
        <f t="shared" si="205"/>
        <v>0</v>
      </c>
      <c r="R550" s="11">
        <f t="shared" si="206"/>
        <v>0</v>
      </c>
      <c r="S550" s="42">
        <f t="shared" si="207"/>
        <v>0</v>
      </c>
      <c r="T550" s="60"/>
    </row>
    <row r="551" spans="1:25" s="1" customFormat="1" ht="15.75" customHeight="1" x14ac:dyDescent="0.25">
      <c r="A551" s="19" t="s">
        <v>997</v>
      </c>
      <c r="B551" s="19"/>
      <c r="C551" s="19" t="s">
        <v>91</v>
      </c>
      <c r="D551" s="215" t="s">
        <v>955</v>
      </c>
      <c r="E551" s="3" t="s">
        <v>748</v>
      </c>
      <c r="F551" s="11"/>
      <c r="G551" s="11">
        <v>0.44</v>
      </c>
      <c r="H551" s="11">
        <v>0.44</v>
      </c>
      <c r="I551" s="11">
        <f t="shared" si="219"/>
        <v>1.76</v>
      </c>
      <c r="J551" s="163">
        <v>0.15</v>
      </c>
      <c r="K551" s="189">
        <f t="shared" si="220"/>
        <v>0.26</v>
      </c>
      <c r="L551" s="11">
        <f t="shared" si="221"/>
        <v>0.15</v>
      </c>
      <c r="M551" s="101">
        <v>1.1000000000000001</v>
      </c>
      <c r="N551" s="133">
        <f t="shared" si="222"/>
        <v>0.16500000000000001</v>
      </c>
      <c r="O551" s="11"/>
      <c r="P551" s="11"/>
      <c r="Q551" s="11">
        <f t="shared" si="205"/>
        <v>0</v>
      </c>
      <c r="R551" s="11">
        <f t="shared" si="206"/>
        <v>0</v>
      </c>
      <c r="S551" s="42">
        <f t="shared" si="207"/>
        <v>0</v>
      </c>
      <c r="T551" s="60"/>
      <c r="U551" s="4"/>
      <c r="V551" s="4"/>
      <c r="W551" s="4"/>
      <c r="X551" s="4"/>
      <c r="Y551" s="4"/>
    </row>
    <row r="552" spans="1:25" s="1" customFormat="1" ht="15.75" customHeight="1" x14ac:dyDescent="0.25">
      <c r="A552" s="19" t="s">
        <v>998</v>
      </c>
      <c r="B552" s="19"/>
      <c r="C552" s="19" t="s">
        <v>91</v>
      </c>
      <c r="D552" s="215" t="s">
        <v>956</v>
      </c>
      <c r="E552" s="3" t="s">
        <v>748</v>
      </c>
      <c r="F552" s="11"/>
      <c r="G552" s="11">
        <v>0.45</v>
      </c>
      <c r="H552" s="11">
        <v>0.3</v>
      </c>
      <c r="I552" s="11">
        <f t="shared" si="219"/>
        <v>1.5</v>
      </c>
      <c r="J552" s="163">
        <v>1.86</v>
      </c>
      <c r="K552" s="189">
        <f t="shared" si="220"/>
        <v>2.79</v>
      </c>
      <c r="L552" s="11">
        <f t="shared" si="221"/>
        <v>1.86</v>
      </c>
      <c r="M552" s="101">
        <v>1.1000000000000001</v>
      </c>
      <c r="N552" s="133">
        <f t="shared" si="222"/>
        <v>2.0459999999999998</v>
      </c>
      <c r="O552" s="11"/>
      <c r="P552" s="11"/>
      <c r="Q552" s="11">
        <f t="shared" si="205"/>
        <v>0</v>
      </c>
      <c r="R552" s="11">
        <f t="shared" si="206"/>
        <v>0</v>
      </c>
      <c r="S552" s="42">
        <f t="shared" si="207"/>
        <v>0</v>
      </c>
      <c r="T552" s="60"/>
    </row>
    <row r="553" spans="1:25" s="1" customFormat="1" ht="15.75" customHeight="1" x14ac:dyDescent="0.25">
      <c r="A553" s="19" t="s">
        <v>999</v>
      </c>
      <c r="B553" s="19"/>
      <c r="C553" s="19" t="s">
        <v>91</v>
      </c>
      <c r="D553" s="215" t="s">
        <v>957</v>
      </c>
      <c r="E553" s="3" t="s">
        <v>748</v>
      </c>
      <c r="F553" s="11"/>
      <c r="G553" s="11">
        <v>0.5</v>
      </c>
      <c r="H553" s="11">
        <v>0.25</v>
      </c>
      <c r="I553" s="11">
        <f t="shared" si="219"/>
        <v>1.5</v>
      </c>
      <c r="J553" s="163">
        <v>0.14000000000000001</v>
      </c>
      <c r="K553" s="189">
        <f t="shared" si="220"/>
        <v>0.21</v>
      </c>
      <c r="L553" s="11">
        <f t="shared" si="221"/>
        <v>0.14000000000000001</v>
      </c>
      <c r="M553" s="101">
        <v>1.1000000000000001</v>
      </c>
      <c r="N553" s="133">
        <f t="shared" si="222"/>
        <v>0.154</v>
      </c>
      <c r="O553" s="11"/>
      <c r="P553" s="11"/>
      <c r="Q553" s="11">
        <f t="shared" si="205"/>
        <v>0</v>
      </c>
      <c r="R553" s="11">
        <f t="shared" si="206"/>
        <v>0</v>
      </c>
      <c r="S553" s="42">
        <f t="shared" si="207"/>
        <v>0</v>
      </c>
      <c r="T553" s="60"/>
    </row>
    <row r="554" spans="1:25" s="1" customFormat="1" ht="15.75" customHeight="1" x14ac:dyDescent="0.25">
      <c r="A554" s="19" t="s">
        <v>1000</v>
      </c>
      <c r="B554" s="19"/>
      <c r="C554" s="19" t="s">
        <v>91</v>
      </c>
      <c r="D554" s="215" t="s">
        <v>958</v>
      </c>
      <c r="E554" s="3" t="s">
        <v>748</v>
      </c>
      <c r="F554" s="11"/>
      <c r="G554" s="11">
        <v>0.5</v>
      </c>
      <c r="H554" s="11">
        <v>0.25</v>
      </c>
      <c r="I554" s="11">
        <f t="shared" si="219"/>
        <v>1.5</v>
      </c>
      <c r="J554" s="163">
        <v>13.57</v>
      </c>
      <c r="K554" s="189">
        <f>J554*0.1*3.14</f>
        <v>4.26</v>
      </c>
      <c r="L554" s="11">
        <f t="shared" si="221"/>
        <v>13.57</v>
      </c>
      <c r="M554" s="101">
        <v>1.1000000000000001</v>
      </c>
      <c r="N554" s="133">
        <f t="shared" si="222"/>
        <v>14.927</v>
      </c>
      <c r="O554" s="11"/>
      <c r="P554" s="11"/>
      <c r="Q554" s="11">
        <f t="shared" si="205"/>
        <v>0</v>
      </c>
      <c r="R554" s="11">
        <f t="shared" si="206"/>
        <v>0</v>
      </c>
      <c r="S554" s="42">
        <f t="shared" si="207"/>
        <v>0</v>
      </c>
      <c r="T554" s="60"/>
    </row>
    <row r="555" spans="1:25" s="1" customFormat="1" ht="15.75" customHeight="1" x14ac:dyDescent="0.25">
      <c r="A555" s="19" t="s">
        <v>1001</v>
      </c>
      <c r="B555" s="19"/>
      <c r="C555" s="19" t="s">
        <v>91</v>
      </c>
      <c r="D555" s="215" t="s">
        <v>451</v>
      </c>
      <c r="E555" s="3" t="s">
        <v>748</v>
      </c>
      <c r="F555" s="11"/>
      <c r="G555" s="11"/>
      <c r="H555" s="11"/>
      <c r="I555" s="11"/>
      <c r="J555" s="163">
        <v>0.03</v>
      </c>
      <c r="K555" s="189">
        <f>J555*0.125*3.14</f>
        <v>0.01</v>
      </c>
      <c r="L555" s="11">
        <f t="shared" si="221"/>
        <v>0.03</v>
      </c>
      <c r="M555" s="101">
        <v>1.1000000000000001</v>
      </c>
      <c r="N555" s="133">
        <f t="shared" si="222"/>
        <v>3.3000000000000002E-2</v>
      </c>
      <c r="O555" s="11"/>
      <c r="P555" s="11"/>
      <c r="Q555" s="11">
        <f t="shared" si="205"/>
        <v>0</v>
      </c>
      <c r="R555" s="11">
        <f t="shared" si="206"/>
        <v>0</v>
      </c>
      <c r="S555" s="42">
        <f t="shared" si="207"/>
        <v>0</v>
      </c>
      <c r="T555" s="60"/>
    </row>
    <row r="556" spans="1:25" s="1" customFormat="1" ht="15.75" customHeight="1" x14ac:dyDescent="0.25">
      <c r="A556" s="19" t="s">
        <v>1002</v>
      </c>
      <c r="B556" s="19"/>
      <c r="C556" s="19" t="s">
        <v>91</v>
      </c>
      <c r="D556" s="215" t="s">
        <v>959</v>
      </c>
      <c r="E556" s="3" t="s">
        <v>17</v>
      </c>
      <c r="F556" s="140"/>
      <c r="G556" s="11"/>
      <c r="H556" s="11"/>
      <c r="I556" s="11"/>
      <c r="J556" s="163">
        <v>1.1399999999999999</v>
      </c>
      <c r="K556" s="189">
        <f>J556*0.125*3.14</f>
        <v>0.45</v>
      </c>
      <c r="L556" s="11">
        <f>J556</f>
        <v>1.1399999999999999</v>
      </c>
      <c r="M556" s="101">
        <v>1.1000000000000001</v>
      </c>
      <c r="N556" s="133">
        <f t="shared" ref="N556" si="223">M556*L556</f>
        <v>1.254</v>
      </c>
      <c r="O556" s="11"/>
      <c r="P556" s="11"/>
      <c r="Q556" s="11">
        <f t="shared" si="205"/>
        <v>0</v>
      </c>
      <c r="R556" s="11">
        <f t="shared" si="206"/>
        <v>0</v>
      </c>
      <c r="S556" s="42">
        <f t="shared" si="207"/>
        <v>0</v>
      </c>
      <c r="T556" s="60"/>
    </row>
    <row r="557" spans="1:25" s="1" customFormat="1" ht="15.75" customHeight="1" x14ac:dyDescent="0.25">
      <c r="A557" s="19" t="s">
        <v>1003</v>
      </c>
      <c r="B557" s="19"/>
      <c r="C557" s="19" t="s">
        <v>91</v>
      </c>
      <c r="D557" s="215" t="s">
        <v>960</v>
      </c>
      <c r="E557" s="3" t="s">
        <v>17</v>
      </c>
      <c r="F557" s="140">
        <v>2</v>
      </c>
      <c r="G557" s="11"/>
      <c r="H557" s="11"/>
      <c r="I557" s="11"/>
      <c r="J557" s="178"/>
      <c r="K557" s="189">
        <v>0.27</v>
      </c>
      <c r="L557" s="58">
        <f>F557</f>
        <v>2</v>
      </c>
      <c r="M557" s="101">
        <v>1</v>
      </c>
      <c r="N557" s="133">
        <f t="shared" ref="N557:N580" si="224">M557*L557</f>
        <v>2</v>
      </c>
      <c r="O557" s="11"/>
      <c r="P557" s="11"/>
      <c r="Q557" s="11">
        <f t="shared" si="205"/>
        <v>0</v>
      </c>
      <c r="R557" s="11">
        <f t="shared" si="206"/>
        <v>0</v>
      </c>
      <c r="S557" s="42">
        <f t="shared" si="207"/>
        <v>0</v>
      </c>
      <c r="T557" s="60"/>
    </row>
    <row r="558" spans="1:25" s="1" customFormat="1" ht="15.75" customHeight="1" x14ac:dyDescent="0.25">
      <c r="A558" s="19" t="s">
        <v>1004</v>
      </c>
      <c r="B558" s="19"/>
      <c r="C558" s="19" t="s">
        <v>91</v>
      </c>
      <c r="D558" s="215" t="s">
        <v>961</v>
      </c>
      <c r="E558" s="3" t="s">
        <v>17</v>
      </c>
      <c r="F558" s="140">
        <v>2</v>
      </c>
      <c r="G558" s="11"/>
      <c r="H558" s="11"/>
      <c r="I558" s="11"/>
      <c r="J558" s="178"/>
      <c r="K558" s="189">
        <v>0.16</v>
      </c>
      <c r="L558" s="58">
        <f t="shared" ref="L558:L568" si="225">F558</f>
        <v>2</v>
      </c>
      <c r="M558" s="101">
        <v>1</v>
      </c>
      <c r="N558" s="133">
        <f t="shared" si="224"/>
        <v>2</v>
      </c>
      <c r="O558" s="11"/>
      <c r="P558" s="11"/>
      <c r="Q558" s="11">
        <f t="shared" si="205"/>
        <v>0</v>
      </c>
      <c r="R558" s="11">
        <f t="shared" si="206"/>
        <v>0</v>
      </c>
      <c r="S558" s="42">
        <f t="shared" si="207"/>
        <v>0</v>
      </c>
      <c r="T558" s="60"/>
    </row>
    <row r="559" spans="1:25" s="1" customFormat="1" ht="15.75" customHeight="1" x14ac:dyDescent="0.25">
      <c r="A559" s="19" t="s">
        <v>1005</v>
      </c>
      <c r="B559" s="19"/>
      <c r="C559" s="19" t="s">
        <v>91</v>
      </c>
      <c r="D559" s="215" t="s">
        <v>962</v>
      </c>
      <c r="E559" s="3" t="s">
        <v>17</v>
      </c>
      <c r="F559" s="140">
        <v>2</v>
      </c>
      <c r="G559" s="25"/>
      <c r="H559" s="25"/>
      <c r="I559" s="25"/>
      <c r="J559" s="178"/>
      <c r="K559" s="190">
        <v>0.16</v>
      </c>
      <c r="L559" s="58">
        <f t="shared" si="225"/>
        <v>2</v>
      </c>
      <c r="M559" s="101">
        <v>1</v>
      </c>
      <c r="N559" s="133">
        <f t="shared" si="224"/>
        <v>2</v>
      </c>
      <c r="O559" s="25"/>
      <c r="P559" s="25"/>
      <c r="Q559" s="11">
        <f t="shared" si="205"/>
        <v>0</v>
      </c>
      <c r="R559" s="11">
        <f t="shared" si="206"/>
        <v>0</v>
      </c>
      <c r="S559" s="42">
        <f t="shared" si="207"/>
        <v>0</v>
      </c>
      <c r="T559" s="35"/>
    </row>
    <row r="560" spans="1:25" s="1" customFormat="1" ht="15.75" customHeight="1" x14ac:dyDescent="0.25">
      <c r="A560" s="19" t="s">
        <v>1006</v>
      </c>
      <c r="B560" s="19"/>
      <c r="C560" s="19" t="s">
        <v>91</v>
      </c>
      <c r="D560" s="216" t="s">
        <v>963</v>
      </c>
      <c r="E560" s="3" t="s">
        <v>17</v>
      </c>
      <c r="F560" s="141">
        <v>3</v>
      </c>
      <c r="G560" s="14"/>
      <c r="H560" s="14"/>
      <c r="I560" s="14"/>
      <c r="J560" s="179"/>
      <c r="K560" s="188">
        <v>0.24</v>
      </c>
      <c r="L560" s="58">
        <f t="shared" si="225"/>
        <v>3</v>
      </c>
      <c r="M560" s="101">
        <v>1</v>
      </c>
      <c r="N560" s="133">
        <f t="shared" si="224"/>
        <v>3</v>
      </c>
      <c r="O560" s="11"/>
      <c r="P560" s="11"/>
      <c r="Q560" s="11">
        <f t="shared" si="205"/>
        <v>0</v>
      </c>
      <c r="R560" s="11">
        <f t="shared" si="206"/>
        <v>0</v>
      </c>
      <c r="S560" s="42">
        <f t="shared" si="207"/>
        <v>0</v>
      </c>
      <c r="T560" s="60"/>
    </row>
    <row r="561" spans="1:25" s="1" customFormat="1" ht="15.75" customHeight="1" x14ac:dyDescent="0.25">
      <c r="A561" s="19" t="s">
        <v>1007</v>
      </c>
      <c r="B561" s="19"/>
      <c r="C561" s="19" t="s">
        <v>91</v>
      </c>
      <c r="D561" s="215" t="s">
        <v>964</v>
      </c>
      <c r="E561" s="3" t="s">
        <v>17</v>
      </c>
      <c r="F561" s="140">
        <v>4</v>
      </c>
      <c r="G561" s="14"/>
      <c r="H561" s="14"/>
      <c r="I561" s="14"/>
      <c r="J561" s="178"/>
      <c r="K561" s="188">
        <v>0.32</v>
      </c>
      <c r="L561" s="58">
        <f t="shared" si="225"/>
        <v>4</v>
      </c>
      <c r="M561" s="101">
        <v>1</v>
      </c>
      <c r="N561" s="133">
        <f t="shared" si="224"/>
        <v>4</v>
      </c>
      <c r="O561" s="11"/>
      <c r="P561" s="11"/>
      <c r="Q561" s="11">
        <f t="shared" si="205"/>
        <v>0</v>
      </c>
      <c r="R561" s="11">
        <f t="shared" si="206"/>
        <v>0</v>
      </c>
      <c r="S561" s="42">
        <f t="shared" si="207"/>
        <v>0</v>
      </c>
      <c r="T561" s="60"/>
    </row>
    <row r="562" spans="1:25" s="1" customFormat="1" ht="15.75" customHeight="1" x14ac:dyDescent="0.25">
      <c r="A562" s="19" t="s">
        <v>1008</v>
      </c>
      <c r="B562" s="19"/>
      <c r="C562" s="19" t="s">
        <v>91</v>
      </c>
      <c r="D562" s="215" t="s">
        <v>965</v>
      </c>
      <c r="E562" s="3" t="s">
        <v>17</v>
      </c>
      <c r="F562" s="140">
        <v>4</v>
      </c>
      <c r="G562" s="25"/>
      <c r="H562" s="25"/>
      <c r="I562" s="25"/>
      <c r="J562" s="178"/>
      <c r="K562" s="190">
        <v>0.32</v>
      </c>
      <c r="L562" s="58">
        <f t="shared" si="225"/>
        <v>4</v>
      </c>
      <c r="M562" s="101">
        <v>1</v>
      </c>
      <c r="N562" s="133">
        <f t="shared" si="224"/>
        <v>4</v>
      </c>
      <c r="O562" s="25"/>
      <c r="P562" s="25"/>
      <c r="Q562" s="11">
        <f t="shared" si="205"/>
        <v>0</v>
      </c>
      <c r="R562" s="11">
        <f t="shared" si="206"/>
        <v>0</v>
      </c>
      <c r="S562" s="42">
        <f t="shared" si="207"/>
        <v>0</v>
      </c>
      <c r="T562" s="35"/>
    </row>
    <row r="563" spans="1:25" s="1" customFormat="1" ht="15.75" customHeight="1" x14ac:dyDescent="0.25">
      <c r="A563" s="19" t="s">
        <v>1009</v>
      </c>
      <c r="B563" s="19"/>
      <c r="C563" s="19" t="s">
        <v>91</v>
      </c>
      <c r="D563" s="215" t="s">
        <v>966</v>
      </c>
      <c r="E563" s="3" t="s">
        <v>17</v>
      </c>
      <c r="F563" s="140">
        <v>4</v>
      </c>
      <c r="G563" s="14"/>
      <c r="H563" s="14"/>
      <c r="I563" s="14"/>
      <c r="J563" s="178"/>
      <c r="K563" s="188">
        <v>0.32</v>
      </c>
      <c r="L563" s="58">
        <f t="shared" si="225"/>
        <v>4</v>
      </c>
      <c r="M563" s="101">
        <v>1</v>
      </c>
      <c r="N563" s="133">
        <f t="shared" si="224"/>
        <v>4</v>
      </c>
      <c r="O563" s="11"/>
      <c r="P563" s="11"/>
      <c r="Q563" s="11">
        <f t="shared" si="205"/>
        <v>0</v>
      </c>
      <c r="R563" s="11">
        <f t="shared" si="206"/>
        <v>0</v>
      </c>
      <c r="S563" s="42">
        <f t="shared" si="207"/>
        <v>0</v>
      </c>
      <c r="T563" s="60"/>
    </row>
    <row r="564" spans="1:25" s="1" customFormat="1" ht="15.75" customHeight="1" x14ac:dyDescent="0.25">
      <c r="A564" s="19" t="s">
        <v>1010</v>
      </c>
      <c r="B564" s="19"/>
      <c r="C564" s="19" t="s">
        <v>91</v>
      </c>
      <c r="D564" s="215" t="s">
        <v>967</v>
      </c>
      <c r="E564" s="3" t="s">
        <v>17</v>
      </c>
      <c r="F564" s="140">
        <v>3</v>
      </c>
      <c r="G564" s="14"/>
      <c r="H564" s="14"/>
      <c r="I564" s="14"/>
      <c r="J564" s="178"/>
      <c r="K564" s="188">
        <v>0.24</v>
      </c>
      <c r="L564" s="58">
        <f t="shared" si="225"/>
        <v>3</v>
      </c>
      <c r="M564" s="101">
        <v>1</v>
      </c>
      <c r="N564" s="133">
        <f t="shared" si="224"/>
        <v>3</v>
      </c>
      <c r="O564" s="11"/>
      <c r="P564" s="11"/>
      <c r="Q564" s="11">
        <f t="shared" si="205"/>
        <v>0</v>
      </c>
      <c r="R564" s="11">
        <f t="shared" si="206"/>
        <v>0</v>
      </c>
      <c r="S564" s="42">
        <f t="shared" si="207"/>
        <v>0</v>
      </c>
      <c r="T564" s="60"/>
    </row>
    <row r="565" spans="1:25" s="1" customFormat="1" ht="15.75" customHeight="1" x14ac:dyDescent="0.25">
      <c r="A565" s="19" t="s">
        <v>1011</v>
      </c>
      <c r="B565" s="19"/>
      <c r="C565" s="19" t="s">
        <v>91</v>
      </c>
      <c r="D565" s="215" t="s">
        <v>968</v>
      </c>
      <c r="E565" s="3" t="s">
        <v>17</v>
      </c>
      <c r="F565" s="140">
        <v>2</v>
      </c>
      <c r="G565" s="14"/>
      <c r="H565" s="14"/>
      <c r="I565" s="14"/>
      <c r="J565" s="178"/>
      <c r="K565" s="188">
        <v>0.48</v>
      </c>
      <c r="L565" s="58">
        <f t="shared" si="225"/>
        <v>2</v>
      </c>
      <c r="M565" s="101">
        <v>1</v>
      </c>
      <c r="N565" s="133">
        <f t="shared" si="224"/>
        <v>2</v>
      </c>
      <c r="O565" s="11"/>
      <c r="P565" s="11"/>
      <c r="Q565" s="11">
        <f t="shared" si="205"/>
        <v>0</v>
      </c>
      <c r="R565" s="11">
        <f t="shared" si="206"/>
        <v>0</v>
      </c>
      <c r="S565" s="42">
        <f t="shared" si="207"/>
        <v>0</v>
      </c>
      <c r="T565" s="60"/>
    </row>
    <row r="566" spans="1:25" s="1" customFormat="1" ht="15.75" customHeight="1" x14ac:dyDescent="0.25">
      <c r="A566" s="19" t="s">
        <v>1012</v>
      </c>
      <c r="B566" s="19"/>
      <c r="C566" s="19" t="s">
        <v>91</v>
      </c>
      <c r="D566" s="215" t="s">
        <v>969</v>
      </c>
      <c r="E566" s="3" t="s">
        <v>17</v>
      </c>
      <c r="F566" s="140">
        <v>1</v>
      </c>
      <c r="G566" s="28"/>
      <c r="H566" s="28"/>
      <c r="I566" s="28"/>
      <c r="J566" s="178"/>
      <c r="K566" s="199">
        <v>0.3</v>
      </c>
      <c r="L566" s="58">
        <f t="shared" si="225"/>
        <v>1</v>
      </c>
      <c r="M566" s="101">
        <v>1</v>
      </c>
      <c r="N566" s="133">
        <f t="shared" si="224"/>
        <v>1</v>
      </c>
      <c r="O566" s="25"/>
      <c r="P566" s="25"/>
      <c r="Q566" s="11">
        <f t="shared" si="205"/>
        <v>0</v>
      </c>
      <c r="R566" s="11">
        <f t="shared" si="206"/>
        <v>0</v>
      </c>
      <c r="S566" s="42">
        <f t="shared" si="207"/>
        <v>0</v>
      </c>
      <c r="T566" s="12"/>
      <c r="U566" s="4"/>
      <c r="V566" s="4"/>
      <c r="W566" s="4"/>
      <c r="X566" s="4"/>
    </row>
    <row r="567" spans="1:25" s="1" customFormat="1" ht="29.25" customHeight="1" x14ac:dyDescent="0.25">
      <c r="A567" s="19" t="s">
        <v>1013</v>
      </c>
      <c r="B567" s="19"/>
      <c r="C567" s="19" t="s">
        <v>91</v>
      </c>
      <c r="D567" s="215" t="s">
        <v>970</v>
      </c>
      <c r="E567" s="3" t="s">
        <v>17</v>
      </c>
      <c r="F567" s="140">
        <v>1</v>
      </c>
      <c r="G567" s="14"/>
      <c r="H567" s="14"/>
      <c r="I567" s="14"/>
      <c r="J567" s="45"/>
      <c r="K567" s="188">
        <v>0.12</v>
      </c>
      <c r="L567" s="58">
        <f t="shared" si="225"/>
        <v>1</v>
      </c>
      <c r="M567" s="101">
        <v>1</v>
      </c>
      <c r="N567" s="133">
        <f t="shared" si="224"/>
        <v>1</v>
      </c>
      <c r="O567" s="11"/>
      <c r="P567" s="11"/>
      <c r="Q567" s="11">
        <f t="shared" si="205"/>
        <v>0</v>
      </c>
      <c r="R567" s="11">
        <f t="shared" si="206"/>
        <v>0</v>
      </c>
      <c r="S567" s="42">
        <f t="shared" si="207"/>
        <v>0</v>
      </c>
      <c r="T567" s="64"/>
      <c r="U567" s="4"/>
      <c r="V567" s="4"/>
      <c r="W567" s="4"/>
      <c r="X567" s="4"/>
      <c r="Y567" s="4"/>
    </row>
    <row r="568" spans="1:25" s="1" customFormat="1" ht="27.75" customHeight="1" x14ac:dyDescent="0.25">
      <c r="A568" s="19" t="s">
        <v>1014</v>
      </c>
      <c r="B568" s="19"/>
      <c r="C568" s="19" t="s">
        <v>91</v>
      </c>
      <c r="D568" s="215" t="s">
        <v>971</v>
      </c>
      <c r="E568" s="3" t="s">
        <v>17</v>
      </c>
      <c r="F568" s="140">
        <v>1</v>
      </c>
      <c r="G568" s="14"/>
      <c r="H568" s="14"/>
      <c r="I568" s="14"/>
      <c r="J568" s="45"/>
      <c r="K568" s="193">
        <v>0.23</v>
      </c>
      <c r="L568" s="58">
        <f t="shared" si="225"/>
        <v>1</v>
      </c>
      <c r="M568" s="101">
        <v>1</v>
      </c>
      <c r="N568" s="133">
        <f t="shared" si="224"/>
        <v>1</v>
      </c>
      <c r="O568" s="11"/>
      <c r="P568" s="11"/>
      <c r="Q568" s="11">
        <f t="shared" si="205"/>
        <v>0</v>
      </c>
      <c r="R568" s="11">
        <f t="shared" si="206"/>
        <v>0</v>
      </c>
      <c r="S568" s="42">
        <f t="shared" si="207"/>
        <v>0</v>
      </c>
      <c r="T568" s="64"/>
      <c r="U568" s="4"/>
      <c r="V568" s="4"/>
      <c r="W568" s="4"/>
      <c r="X568" s="4"/>
      <c r="Y568" s="4"/>
    </row>
    <row r="569" spans="1:25" s="1" customFormat="1" ht="27.75" customHeight="1" x14ac:dyDescent="0.25">
      <c r="A569" s="19" t="s">
        <v>1015</v>
      </c>
      <c r="B569" s="19"/>
      <c r="C569" s="19" t="s">
        <v>91</v>
      </c>
      <c r="D569" s="215" t="s">
        <v>972</v>
      </c>
      <c r="E569" s="3" t="s">
        <v>17</v>
      </c>
      <c r="F569" s="140">
        <v>1</v>
      </c>
      <c r="G569" s="14"/>
      <c r="H569" s="14"/>
      <c r="I569" s="14"/>
      <c r="J569" s="45"/>
      <c r="K569" s="193">
        <v>0.26</v>
      </c>
      <c r="L569" s="58">
        <f>F569</f>
        <v>1</v>
      </c>
      <c r="M569" s="101">
        <v>1</v>
      </c>
      <c r="N569" s="133">
        <f t="shared" si="224"/>
        <v>1</v>
      </c>
      <c r="O569" s="11"/>
      <c r="P569" s="11"/>
      <c r="Q569" s="11">
        <f t="shared" si="205"/>
        <v>0</v>
      </c>
      <c r="R569" s="11">
        <f t="shared" si="206"/>
        <v>0</v>
      </c>
      <c r="S569" s="42">
        <f t="shared" si="207"/>
        <v>0</v>
      </c>
      <c r="T569" s="27"/>
    </row>
    <row r="570" spans="1:25" s="1" customFormat="1" ht="27.75" customHeight="1" x14ac:dyDescent="0.25">
      <c r="A570" s="19" t="s">
        <v>1016</v>
      </c>
      <c r="B570" s="19"/>
      <c r="C570" s="19" t="s">
        <v>91</v>
      </c>
      <c r="D570" s="215" t="s">
        <v>973</v>
      </c>
      <c r="E570" s="3" t="s">
        <v>17</v>
      </c>
      <c r="F570" s="140">
        <v>1</v>
      </c>
      <c r="G570" s="28"/>
      <c r="H570" s="28"/>
      <c r="I570" s="28"/>
      <c r="J570" s="41"/>
      <c r="K570" s="199">
        <v>0.3</v>
      </c>
      <c r="L570" s="58">
        <f t="shared" ref="L570:L571" si="226">F570</f>
        <v>1</v>
      </c>
      <c r="M570" s="101">
        <v>1</v>
      </c>
      <c r="N570" s="133">
        <f t="shared" si="224"/>
        <v>1</v>
      </c>
      <c r="O570" s="25"/>
      <c r="P570" s="25"/>
      <c r="Q570" s="11">
        <f t="shared" si="205"/>
        <v>0</v>
      </c>
      <c r="R570" s="11">
        <f t="shared" si="206"/>
        <v>0</v>
      </c>
      <c r="S570" s="42">
        <f t="shared" si="207"/>
        <v>0</v>
      </c>
      <c r="T570" s="25"/>
      <c r="U570" s="4"/>
      <c r="V570" s="4"/>
      <c r="W570" s="4"/>
      <c r="X570" s="4"/>
      <c r="Y570" s="4"/>
    </row>
    <row r="571" spans="1:25" s="1" customFormat="1" ht="27.75" customHeight="1" x14ac:dyDescent="0.25">
      <c r="A571" s="19" t="s">
        <v>1017</v>
      </c>
      <c r="B571" s="19"/>
      <c r="C571" s="19" t="s">
        <v>91</v>
      </c>
      <c r="D571" s="216" t="s">
        <v>974</v>
      </c>
      <c r="E571" s="3" t="s">
        <v>17</v>
      </c>
      <c r="F571" s="141">
        <v>1</v>
      </c>
      <c r="G571" s="14"/>
      <c r="H571" s="14"/>
      <c r="I571" s="14"/>
      <c r="J571" s="45"/>
      <c r="K571" s="193">
        <v>0.35</v>
      </c>
      <c r="L571" s="58">
        <f t="shared" si="226"/>
        <v>1</v>
      </c>
      <c r="M571" s="101">
        <v>1</v>
      </c>
      <c r="N571" s="133">
        <f t="shared" si="224"/>
        <v>1</v>
      </c>
      <c r="O571" s="11"/>
      <c r="P571" s="11"/>
      <c r="Q571" s="11">
        <f t="shared" si="205"/>
        <v>0</v>
      </c>
      <c r="R571" s="11">
        <f t="shared" si="206"/>
        <v>0</v>
      </c>
      <c r="S571" s="42">
        <f t="shared" si="207"/>
        <v>0</v>
      </c>
      <c r="T571" s="60"/>
      <c r="U571" s="4"/>
      <c r="V571" s="4"/>
      <c r="W571" s="4"/>
      <c r="X571" s="4"/>
      <c r="Y571" s="4"/>
    </row>
    <row r="572" spans="1:25" s="1" customFormat="1" ht="27.75" customHeight="1" x14ac:dyDescent="0.25">
      <c r="A572" s="19" t="s">
        <v>1018</v>
      </c>
      <c r="B572" s="19"/>
      <c r="C572" s="19" t="s">
        <v>91</v>
      </c>
      <c r="D572" s="215" t="s">
        <v>975</v>
      </c>
      <c r="E572" s="3" t="s">
        <v>17</v>
      </c>
      <c r="F572" s="140">
        <v>1</v>
      </c>
      <c r="G572" s="14"/>
      <c r="H572" s="14"/>
      <c r="I572" s="14"/>
      <c r="J572" s="45"/>
      <c r="K572" s="193">
        <v>0.38</v>
      </c>
      <c r="L572" s="58">
        <f>F572</f>
        <v>1</v>
      </c>
      <c r="M572" s="101">
        <v>1</v>
      </c>
      <c r="N572" s="133">
        <f t="shared" si="224"/>
        <v>1</v>
      </c>
      <c r="O572" s="11"/>
      <c r="P572" s="11"/>
      <c r="Q572" s="11">
        <f t="shared" si="205"/>
        <v>0</v>
      </c>
      <c r="R572" s="11">
        <f t="shared" si="206"/>
        <v>0</v>
      </c>
      <c r="S572" s="42">
        <f t="shared" si="207"/>
        <v>0</v>
      </c>
      <c r="T572" s="60"/>
      <c r="U572" s="4"/>
      <c r="V572" s="4"/>
      <c r="W572" s="4"/>
      <c r="X572" s="4"/>
    </row>
    <row r="573" spans="1:25" s="1" customFormat="1" ht="27.75" customHeight="1" x14ac:dyDescent="0.25">
      <c r="A573" s="19" t="s">
        <v>1019</v>
      </c>
      <c r="B573" s="19"/>
      <c r="C573" s="19" t="s">
        <v>91</v>
      </c>
      <c r="D573" s="215" t="s">
        <v>976</v>
      </c>
      <c r="E573" s="3" t="s">
        <v>17</v>
      </c>
      <c r="F573" s="140">
        <v>2</v>
      </c>
      <c r="G573" s="11"/>
      <c r="H573" s="11"/>
      <c r="I573" s="11"/>
      <c r="J573" s="46"/>
      <c r="K573" s="193">
        <v>0.91</v>
      </c>
      <c r="L573" s="58">
        <f t="shared" ref="L573:L580" si="227">F573</f>
        <v>2</v>
      </c>
      <c r="M573" s="101">
        <v>1</v>
      </c>
      <c r="N573" s="133">
        <f t="shared" si="224"/>
        <v>2</v>
      </c>
      <c r="O573" s="11"/>
      <c r="P573" s="11"/>
      <c r="Q573" s="11">
        <f t="shared" si="205"/>
        <v>0</v>
      </c>
      <c r="R573" s="11">
        <f t="shared" si="206"/>
        <v>0</v>
      </c>
      <c r="S573" s="42">
        <f t="shared" si="207"/>
        <v>0</v>
      </c>
      <c r="T573" s="60"/>
    </row>
    <row r="574" spans="1:25" s="1" customFormat="1" ht="27.75" customHeight="1" x14ac:dyDescent="0.25">
      <c r="A574" s="19" t="s">
        <v>1020</v>
      </c>
      <c r="B574" s="19"/>
      <c r="C574" s="19" t="s">
        <v>91</v>
      </c>
      <c r="D574" s="215" t="s">
        <v>977</v>
      </c>
      <c r="E574" s="3" t="s">
        <v>17</v>
      </c>
      <c r="F574" s="140">
        <v>1</v>
      </c>
      <c r="G574" s="11"/>
      <c r="H574" s="11"/>
      <c r="I574" s="11"/>
      <c r="J574" s="46"/>
      <c r="K574" s="193">
        <v>0.42</v>
      </c>
      <c r="L574" s="58">
        <f t="shared" si="227"/>
        <v>1</v>
      </c>
      <c r="M574" s="101">
        <v>1</v>
      </c>
      <c r="N574" s="133">
        <f t="shared" si="224"/>
        <v>1</v>
      </c>
      <c r="O574" s="11"/>
      <c r="P574" s="11"/>
      <c r="Q574" s="11">
        <f t="shared" si="205"/>
        <v>0</v>
      </c>
      <c r="R574" s="11">
        <f t="shared" si="206"/>
        <v>0</v>
      </c>
      <c r="S574" s="42">
        <f t="shared" si="207"/>
        <v>0</v>
      </c>
      <c r="T574" s="60"/>
      <c r="U574" s="4"/>
      <c r="V574" s="4"/>
      <c r="W574" s="4"/>
    </row>
    <row r="575" spans="1:25" s="1" customFormat="1" ht="15.75" customHeight="1" x14ac:dyDescent="0.25">
      <c r="A575" s="19" t="s">
        <v>1021</v>
      </c>
      <c r="B575" s="19"/>
      <c r="C575" s="19" t="s">
        <v>91</v>
      </c>
      <c r="D575" s="215" t="s">
        <v>978</v>
      </c>
      <c r="E575" s="3" t="s">
        <v>3</v>
      </c>
      <c r="F575" s="142">
        <v>0.22</v>
      </c>
      <c r="G575" s="11"/>
      <c r="H575" s="11"/>
      <c r="I575" s="11"/>
      <c r="J575" s="46"/>
      <c r="K575" s="189"/>
      <c r="L575" s="57">
        <f t="shared" si="227"/>
        <v>0.22</v>
      </c>
      <c r="M575" s="101">
        <v>1</v>
      </c>
      <c r="N575" s="133">
        <f t="shared" si="224"/>
        <v>0.22</v>
      </c>
      <c r="O575" s="11"/>
      <c r="P575" s="11"/>
      <c r="Q575" s="11">
        <f t="shared" si="205"/>
        <v>0</v>
      </c>
      <c r="R575" s="11">
        <f t="shared" si="206"/>
        <v>0</v>
      </c>
      <c r="S575" s="42">
        <f t="shared" si="207"/>
        <v>0</v>
      </c>
      <c r="T575" s="60"/>
    </row>
    <row r="576" spans="1:25" s="1" customFormat="1" ht="15.75" customHeight="1" x14ac:dyDescent="0.25">
      <c r="A576" s="19" t="s">
        <v>1022</v>
      </c>
      <c r="B576" s="19"/>
      <c r="C576" s="19" t="s">
        <v>91</v>
      </c>
      <c r="D576" s="214" t="s">
        <v>243</v>
      </c>
      <c r="E576" s="3" t="s">
        <v>3</v>
      </c>
      <c r="F576" s="142">
        <v>0.22</v>
      </c>
      <c r="G576" s="25"/>
      <c r="H576" s="25"/>
      <c r="I576" s="25"/>
      <c r="J576" s="42"/>
      <c r="K576" s="190"/>
      <c r="L576" s="57">
        <f t="shared" si="227"/>
        <v>0.22</v>
      </c>
      <c r="M576" s="101">
        <v>1</v>
      </c>
      <c r="N576" s="133">
        <f t="shared" si="224"/>
        <v>0.22</v>
      </c>
      <c r="O576" s="25"/>
      <c r="P576" s="25"/>
      <c r="Q576" s="11">
        <f t="shared" si="205"/>
        <v>0</v>
      </c>
      <c r="R576" s="11">
        <f t="shared" si="206"/>
        <v>0</v>
      </c>
      <c r="S576" s="42">
        <f t="shared" si="207"/>
        <v>0</v>
      </c>
      <c r="T576" s="35"/>
    </row>
    <row r="577" spans="1:25" s="92" customFormat="1" ht="24" customHeight="1" x14ac:dyDescent="0.25">
      <c r="A577" s="44" t="s">
        <v>1023</v>
      </c>
      <c r="B577" s="230" t="s">
        <v>945</v>
      </c>
      <c r="C577" s="44" t="s">
        <v>90</v>
      </c>
      <c r="D577" s="51" t="s">
        <v>946</v>
      </c>
      <c r="E577" s="41" t="s">
        <v>17</v>
      </c>
      <c r="F577" s="71">
        <f>F579+F580</f>
        <v>2</v>
      </c>
      <c r="G577" s="41"/>
      <c r="H577" s="41"/>
      <c r="I577" s="41"/>
      <c r="J577" s="43"/>
      <c r="K577" s="43"/>
      <c r="L577" s="43">
        <f>F577</f>
        <v>2</v>
      </c>
      <c r="M577" s="100">
        <v>1</v>
      </c>
      <c r="N577" s="43">
        <f>L577</f>
        <v>2</v>
      </c>
      <c r="O577" s="42"/>
      <c r="P577" s="42"/>
      <c r="Q577" s="46">
        <f t="shared" si="205"/>
        <v>0</v>
      </c>
      <c r="R577" s="46">
        <f t="shared" si="206"/>
        <v>0</v>
      </c>
      <c r="S577" s="42">
        <f t="shared" si="207"/>
        <v>0</v>
      </c>
      <c r="T577" s="42"/>
      <c r="U577" s="91"/>
      <c r="V577" s="91"/>
      <c r="W577" s="91"/>
      <c r="X577" s="91"/>
      <c r="Y577" s="91"/>
    </row>
    <row r="578" spans="1:25" s="1" customFormat="1" ht="15.75" customHeight="1" x14ac:dyDescent="0.25">
      <c r="A578" s="19" t="s">
        <v>1024</v>
      </c>
      <c r="B578" s="19"/>
      <c r="C578" s="19" t="s">
        <v>91</v>
      </c>
      <c r="D578" s="214" t="s">
        <v>979</v>
      </c>
      <c r="E578" s="3" t="s">
        <v>17</v>
      </c>
      <c r="F578" s="140">
        <v>2</v>
      </c>
      <c r="G578" s="25"/>
      <c r="H578" s="25"/>
      <c r="I578" s="25"/>
      <c r="J578" s="42"/>
      <c r="K578" s="190"/>
      <c r="L578" s="58">
        <f t="shared" si="227"/>
        <v>2</v>
      </c>
      <c r="M578" s="101">
        <v>1</v>
      </c>
      <c r="N578" s="133">
        <f t="shared" si="224"/>
        <v>2</v>
      </c>
      <c r="O578" s="25"/>
      <c r="P578" s="25"/>
      <c r="Q578" s="11">
        <f t="shared" si="205"/>
        <v>0</v>
      </c>
      <c r="R578" s="11">
        <f t="shared" si="206"/>
        <v>0</v>
      </c>
      <c r="S578" s="42">
        <f t="shared" si="207"/>
        <v>0</v>
      </c>
      <c r="T578" s="35"/>
    </row>
    <row r="579" spans="1:25" s="1" customFormat="1" ht="15.75" customHeight="1" x14ac:dyDescent="0.25">
      <c r="A579" s="19" t="s">
        <v>1025</v>
      </c>
      <c r="C579" s="19" t="s">
        <v>91</v>
      </c>
      <c r="D579" s="214" t="s">
        <v>980</v>
      </c>
      <c r="E579" s="3" t="s">
        <v>17</v>
      </c>
      <c r="F579" s="140">
        <v>1</v>
      </c>
      <c r="G579" s="25"/>
      <c r="H579" s="25"/>
      <c r="I579" s="25"/>
      <c r="J579" s="42"/>
      <c r="K579" s="190"/>
      <c r="L579" s="58">
        <f>F579</f>
        <v>1</v>
      </c>
      <c r="M579" s="101">
        <v>1</v>
      </c>
      <c r="N579" s="133">
        <f t="shared" si="224"/>
        <v>1</v>
      </c>
      <c r="O579" s="25"/>
      <c r="P579" s="25"/>
      <c r="Q579" s="11">
        <f t="shared" si="205"/>
        <v>0</v>
      </c>
      <c r="R579" s="11">
        <f t="shared" si="206"/>
        <v>0</v>
      </c>
      <c r="S579" s="42">
        <f t="shared" si="207"/>
        <v>0</v>
      </c>
      <c r="T579" s="35"/>
    </row>
    <row r="580" spans="1:25" s="1" customFormat="1" ht="15.75" customHeight="1" x14ac:dyDescent="0.25">
      <c r="A580" s="19" t="s">
        <v>1026</v>
      </c>
      <c r="B580" s="19"/>
      <c r="C580" s="19" t="s">
        <v>91</v>
      </c>
      <c r="D580" s="214" t="s">
        <v>981</v>
      </c>
      <c r="E580" s="3" t="s">
        <v>17</v>
      </c>
      <c r="F580" s="140">
        <v>1</v>
      </c>
      <c r="G580" s="25"/>
      <c r="H580" s="25"/>
      <c r="I580" s="25"/>
      <c r="J580" s="42"/>
      <c r="K580" s="190"/>
      <c r="L580" s="58">
        <f t="shared" si="227"/>
        <v>1</v>
      </c>
      <c r="M580" s="101">
        <v>1</v>
      </c>
      <c r="N580" s="133">
        <f t="shared" si="224"/>
        <v>1</v>
      </c>
      <c r="O580" s="25"/>
      <c r="P580" s="25"/>
      <c r="Q580" s="11">
        <f t="shared" si="205"/>
        <v>0</v>
      </c>
      <c r="R580" s="11">
        <f t="shared" si="206"/>
        <v>0</v>
      </c>
      <c r="S580" s="42">
        <f t="shared" si="207"/>
        <v>0</v>
      </c>
      <c r="T580" s="35"/>
    </row>
    <row r="581" spans="1:25" s="88" customFormat="1" ht="15.75" customHeight="1" x14ac:dyDescent="0.25">
      <c r="A581" s="44" t="s">
        <v>1027</v>
      </c>
      <c r="B581" s="399"/>
      <c r="C581" s="44" t="s">
        <v>90</v>
      </c>
      <c r="D581" s="70" t="s">
        <v>851</v>
      </c>
      <c r="E581" s="41" t="s">
        <v>17</v>
      </c>
      <c r="F581" s="41">
        <f>F582</f>
        <v>2</v>
      </c>
      <c r="G581" s="41"/>
      <c r="H581" s="41"/>
      <c r="I581" s="41"/>
      <c r="J581" s="41"/>
      <c r="K581" s="41"/>
      <c r="L581" s="100">
        <v>1</v>
      </c>
      <c r="M581" s="100">
        <v>1</v>
      </c>
      <c r="N581" s="106">
        <v>1</v>
      </c>
      <c r="O581" s="42"/>
      <c r="P581" s="42"/>
      <c r="Q581" s="46">
        <f t="shared" si="205"/>
        <v>0</v>
      </c>
      <c r="R581" s="46">
        <f t="shared" si="206"/>
        <v>0</v>
      </c>
      <c r="S581" s="42">
        <f t="shared" si="207"/>
        <v>0</v>
      </c>
      <c r="T581" s="63"/>
      <c r="U581" s="87"/>
      <c r="V581" s="87"/>
      <c r="W581" s="87"/>
      <c r="X581" s="87"/>
      <c r="Y581" s="87"/>
    </row>
    <row r="582" spans="1:25" s="152" customFormat="1" ht="17.25" customHeight="1" x14ac:dyDescent="0.25">
      <c r="A582" s="19" t="s">
        <v>1032</v>
      </c>
      <c r="B582" s="19"/>
      <c r="C582" s="19" t="s">
        <v>91</v>
      </c>
      <c r="D582" s="215" t="s">
        <v>1029</v>
      </c>
      <c r="E582" s="14" t="s">
        <v>17</v>
      </c>
      <c r="F582" s="14">
        <v>2</v>
      </c>
      <c r="G582" s="14"/>
      <c r="H582" s="14"/>
      <c r="I582" s="14"/>
      <c r="J582" s="14"/>
      <c r="K582" s="14"/>
      <c r="L582" s="234">
        <f>F582</f>
        <v>2</v>
      </c>
      <c r="M582" s="234">
        <v>1</v>
      </c>
      <c r="N582" s="235">
        <f>M582*L582</f>
        <v>2</v>
      </c>
      <c r="O582" s="11"/>
      <c r="P582" s="11"/>
      <c r="Q582" s="11">
        <f t="shared" si="205"/>
        <v>0</v>
      </c>
      <c r="R582" s="11">
        <f t="shared" si="206"/>
        <v>0</v>
      </c>
      <c r="S582" s="25">
        <f t="shared" si="207"/>
        <v>0</v>
      </c>
      <c r="T582" s="60"/>
      <c r="U582" s="151"/>
    </row>
    <row r="583" spans="1:25" s="152" customFormat="1" ht="15.75" customHeight="1" x14ac:dyDescent="0.25">
      <c r="A583" s="19" t="s">
        <v>1033</v>
      </c>
      <c r="B583" s="19"/>
      <c r="C583" s="19" t="s">
        <v>91</v>
      </c>
      <c r="D583" s="215" t="s">
        <v>1030</v>
      </c>
      <c r="E583" s="14" t="s">
        <v>17</v>
      </c>
      <c r="F583" s="156">
        <v>1</v>
      </c>
      <c r="G583" s="14"/>
      <c r="H583" s="14"/>
      <c r="I583" s="14"/>
      <c r="J583" s="14"/>
      <c r="K583" s="14"/>
      <c r="L583" s="58">
        <f>F583</f>
        <v>1</v>
      </c>
      <c r="M583" s="234">
        <v>1</v>
      </c>
      <c r="N583" s="235">
        <f t="shared" ref="N583:N584" si="228">M583*L583</f>
        <v>1</v>
      </c>
      <c r="O583" s="11"/>
      <c r="P583" s="11"/>
      <c r="Q583" s="11">
        <f t="shared" si="205"/>
        <v>0</v>
      </c>
      <c r="R583" s="11">
        <f t="shared" si="206"/>
        <v>0</v>
      </c>
      <c r="S583" s="25">
        <f t="shared" si="207"/>
        <v>0</v>
      </c>
      <c r="T583" s="60"/>
    </row>
    <row r="584" spans="1:25" s="152" customFormat="1" ht="15.75" customHeight="1" x14ac:dyDescent="0.25">
      <c r="A584" s="19" t="s">
        <v>1034</v>
      </c>
      <c r="B584" s="19"/>
      <c r="C584" s="19" t="s">
        <v>91</v>
      </c>
      <c r="D584" s="215" t="s">
        <v>1031</v>
      </c>
      <c r="E584" s="14" t="s">
        <v>17</v>
      </c>
      <c r="F584" s="156">
        <v>1</v>
      </c>
      <c r="G584" s="14"/>
      <c r="H584" s="14"/>
      <c r="I584" s="14"/>
      <c r="J584" s="14"/>
      <c r="K584" s="14"/>
      <c r="L584" s="58">
        <f>F584</f>
        <v>1</v>
      </c>
      <c r="M584" s="234">
        <v>1</v>
      </c>
      <c r="N584" s="235">
        <f t="shared" si="228"/>
        <v>1</v>
      </c>
      <c r="O584" s="11"/>
      <c r="P584" s="11"/>
      <c r="Q584" s="11">
        <f t="shared" si="205"/>
        <v>0</v>
      </c>
      <c r="R584" s="11">
        <f t="shared" si="206"/>
        <v>0</v>
      </c>
      <c r="S584" s="25">
        <f t="shared" si="207"/>
        <v>0</v>
      </c>
      <c r="T584" s="60"/>
    </row>
    <row r="585" spans="1:25" s="92" customFormat="1" ht="27" customHeight="1" x14ac:dyDescent="0.25">
      <c r="A585" s="44" t="s">
        <v>1035</v>
      </c>
      <c r="B585" s="230" t="s">
        <v>1626</v>
      </c>
      <c r="C585" s="44" t="s">
        <v>90</v>
      </c>
      <c r="D585" s="51" t="s">
        <v>876</v>
      </c>
      <c r="E585" s="41" t="s">
        <v>3</v>
      </c>
      <c r="F585" s="78">
        <f>F586</f>
        <v>99.13</v>
      </c>
      <c r="G585" s="41"/>
      <c r="H585" s="41"/>
      <c r="I585" s="41"/>
      <c r="J585" s="41"/>
      <c r="K585" s="71">
        <f>F585</f>
        <v>99</v>
      </c>
      <c r="L585" s="71">
        <f>K585</f>
        <v>99</v>
      </c>
      <c r="M585" s="102">
        <v>1</v>
      </c>
      <c r="N585" s="108">
        <f>ROUND(M585*L585,2)</f>
        <v>99</v>
      </c>
      <c r="O585" s="42"/>
      <c r="P585" s="42"/>
      <c r="Q585" s="46">
        <f t="shared" si="205"/>
        <v>0</v>
      </c>
      <c r="R585" s="46">
        <f t="shared" si="206"/>
        <v>0</v>
      </c>
      <c r="S585" s="42">
        <f t="shared" si="207"/>
        <v>0</v>
      </c>
      <c r="T585" s="62"/>
    </row>
    <row r="586" spans="1:25" s="152" customFormat="1" ht="38.25" customHeight="1" x14ac:dyDescent="0.25">
      <c r="A586" s="19" t="s">
        <v>1036</v>
      </c>
      <c r="B586" s="19"/>
      <c r="C586" s="19" t="s">
        <v>91</v>
      </c>
      <c r="D586" s="69" t="s">
        <v>424</v>
      </c>
      <c r="E586" s="14" t="s">
        <v>3</v>
      </c>
      <c r="F586" s="57">
        <v>99.13</v>
      </c>
      <c r="G586" s="14"/>
      <c r="H586" s="14"/>
      <c r="I586" s="14"/>
      <c r="J586" s="14"/>
      <c r="K586" s="58">
        <f>F586</f>
        <v>99</v>
      </c>
      <c r="L586" s="101">
        <f>K586</f>
        <v>99</v>
      </c>
      <c r="M586" s="101">
        <v>1.1000000000000001</v>
      </c>
      <c r="N586" s="107">
        <f>ROUND(M586*L586,2)</f>
        <v>108.9</v>
      </c>
      <c r="O586" s="11"/>
      <c r="P586" s="11"/>
      <c r="Q586" s="11">
        <f t="shared" si="205"/>
        <v>0</v>
      </c>
      <c r="R586" s="11">
        <f t="shared" si="206"/>
        <v>0</v>
      </c>
      <c r="S586" s="25">
        <f t="shared" si="207"/>
        <v>0</v>
      </c>
      <c r="T586" s="60"/>
      <c r="U586" s="151"/>
    </row>
    <row r="587" spans="1:25" s="152" customFormat="1" ht="25.5" customHeight="1" x14ac:dyDescent="0.25">
      <c r="A587" s="19" t="s">
        <v>2530</v>
      </c>
      <c r="B587" s="19"/>
      <c r="C587" s="19" t="s">
        <v>91</v>
      </c>
      <c r="D587" s="69" t="s">
        <v>2574</v>
      </c>
      <c r="E587" s="14" t="s">
        <v>2</v>
      </c>
      <c r="F587" s="292">
        <f>F586</f>
        <v>99.13</v>
      </c>
      <c r="G587" s="292"/>
      <c r="H587" s="292"/>
      <c r="I587" s="292"/>
      <c r="J587" s="292"/>
      <c r="K587" s="292">
        <f>F587</f>
        <v>99.13</v>
      </c>
      <c r="L587" s="57">
        <f>K587</f>
        <v>99.13</v>
      </c>
      <c r="M587" s="101">
        <v>0.7</v>
      </c>
      <c r="N587" s="107">
        <f>ROUND(M587*L587,2)</f>
        <v>69.39</v>
      </c>
      <c r="O587" s="11"/>
      <c r="P587" s="11"/>
      <c r="Q587" s="11">
        <f t="shared" ref="Q587" si="229">ROUND(N587*O587,2)</f>
        <v>0</v>
      </c>
      <c r="R587" s="11">
        <f t="shared" ref="R587" si="230">ROUND(N587*P587,2)</f>
        <v>0</v>
      </c>
      <c r="S587" s="25">
        <f t="shared" ref="S587" si="231">ROUND(Q587+R587,2)</f>
        <v>0</v>
      </c>
      <c r="T587" s="60"/>
    </row>
    <row r="588" spans="1:25" s="86" customFormat="1" ht="22.5" customHeight="1" x14ac:dyDescent="0.25">
      <c r="A588" s="65" t="s">
        <v>29</v>
      </c>
      <c r="B588" s="65"/>
      <c r="C588" s="65"/>
      <c r="D588" s="49" t="s">
        <v>1037</v>
      </c>
      <c r="E588" s="66"/>
      <c r="F588" s="67"/>
      <c r="G588" s="66"/>
      <c r="H588" s="66"/>
      <c r="I588" s="66"/>
      <c r="J588" s="41"/>
      <c r="K588" s="191"/>
      <c r="L588" s="144"/>
      <c r="M588" s="98"/>
      <c r="N588" s="105"/>
      <c r="O588" s="68"/>
      <c r="P588" s="68"/>
      <c r="Q588" s="39"/>
      <c r="R588" s="39"/>
      <c r="S588" s="68"/>
      <c r="T588" s="68"/>
      <c r="U588" s="85"/>
      <c r="V588" s="85"/>
      <c r="W588" s="85"/>
      <c r="X588" s="85"/>
      <c r="Y588" s="85"/>
    </row>
    <row r="589" spans="1:25" s="92" customFormat="1" ht="32.25" customHeight="1" x14ac:dyDescent="0.25">
      <c r="A589" s="44" t="s">
        <v>1040</v>
      </c>
      <c r="B589" s="230" t="s">
        <v>1624</v>
      </c>
      <c r="C589" s="44" t="s">
        <v>90</v>
      </c>
      <c r="D589" s="51" t="s">
        <v>92</v>
      </c>
      <c r="E589" s="41" t="s">
        <v>3</v>
      </c>
      <c r="F589" s="71"/>
      <c r="G589" s="41"/>
      <c r="H589" s="41"/>
      <c r="I589" s="41"/>
      <c r="J589" s="43"/>
      <c r="K589" s="43">
        <f>SUM(K590:K592)</f>
        <v>11.97</v>
      </c>
      <c r="L589" s="43"/>
      <c r="M589" s="100"/>
      <c r="N589" s="43">
        <f>K589</f>
        <v>11.97</v>
      </c>
      <c r="O589" s="42"/>
      <c r="P589" s="42"/>
      <c r="Q589" s="46">
        <f t="shared" si="205"/>
        <v>0</v>
      </c>
      <c r="R589" s="46">
        <f t="shared" si="206"/>
        <v>0</v>
      </c>
      <c r="S589" s="42">
        <f t="shared" si="207"/>
        <v>0</v>
      </c>
      <c r="T589" s="42" t="s">
        <v>93</v>
      </c>
      <c r="U589" s="91"/>
      <c r="V589" s="91"/>
      <c r="W589" s="91"/>
      <c r="X589" s="91"/>
      <c r="Y589" s="91"/>
    </row>
    <row r="590" spans="1:25" s="152" customFormat="1" ht="18.75" customHeight="1" x14ac:dyDescent="0.25">
      <c r="A590" s="19" t="s">
        <v>1041</v>
      </c>
      <c r="B590" s="19"/>
      <c r="C590" s="19" t="s">
        <v>91</v>
      </c>
      <c r="D590" s="215" t="s">
        <v>451</v>
      </c>
      <c r="E590" s="14" t="s">
        <v>748</v>
      </c>
      <c r="F590" s="11"/>
      <c r="G590" s="11"/>
      <c r="H590" s="11"/>
      <c r="I590" s="11"/>
      <c r="J590" s="76">
        <v>29.85</v>
      </c>
      <c r="K590" s="11">
        <f>0.125*3.14*J590</f>
        <v>11.72</v>
      </c>
      <c r="L590" s="11">
        <f>J590</f>
        <v>29.85</v>
      </c>
      <c r="M590" s="101">
        <v>1.1000000000000001</v>
      </c>
      <c r="N590" s="107">
        <f>M590*L590</f>
        <v>32.835000000000001</v>
      </c>
      <c r="O590" s="11"/>
      <c r="P590" s="11"/>
      <c r="Q590" s="11">
        <f t="shared" si="205"/>
        <v>0</v>
      </c>
      <c r="R590" s="11">
        <f t="shared" si="206"/>
        <v>0</v>
      </c>
      <c r="S590" s="25">
        <f t="shared" si="207"/>
        <v>0</v>
      </c>
      <c r="T590" s="60"/>
      <c r="U590" s="151"/>
      <c r="V590" s="151"/>
      <c r="W590" s="151"/>
      <c r="X590" s="151"/>
      <c r="Y590" s="151"/>
    </row>
    <row r="591" spans="1:25" s="152" customFormat="1" ht="18.75" customHeight="1" x14ac:dyDescent="0.25">
      <c r="A591" s="19" t="s">
        <v>1042</v>
      </c>
      <c r="B591" s="19"/>
      <c r="C591" s="19" t="s">
        <v>91</v>
      </c>
      <c r="D591" s="215" t="s">
        <v>1058</v>
      </c>
      <c r="E591" s="14" t="s">
        <v>748</v>
      </c>
      <c r="F591" s="11"/>
      <c r="G591" s="11"/>
      <c r="H591" s="11"/>
      <c r="I591" s="11"/>
      <c r="J591" s="76">
        <v>0.33</v>
      </c>
      <c r="K591" s="11">
        <f>J591*0.125*3.14</f>
        <v>0.13</v>
      </c>
      <c r="L591" s="11">
        <f t="shared" ref="L591" si="232">J591</f>
        <v>0.33</v>
      </c>
      <c r="M591" s="101">
        <v>1.1000000000000001</v>
      </c>
      <c r="N591" s="107">
        <f>M591*L591</f>
        <v>0.36299999999999999</v>
      </c>
      <c r="O591" s="11"/>
      <c r="P591" s="11"/>
      <c r="Q591" s="11">
        <f t="shared" si="205"/>
        <v>0</v>
      </c>
      <c r="R591" s="11">
        <f t="shared" si="206"/>
        <v>0</v>
      </c>
      <c r="S591" s="25">
        <f t="shared" si="207"/>
        <v>0</v>
      </c>
      <c r="T591" s="60"/>
    </row>
    <row r="592" spans="1:25" s="152" customFormat="1" ht="15.75" customHeight="1" x14ac:dyDescent="0.25">
      <c r="A592" s="19" t="s">
        <v>1043</v>
      </c>
      <c r="B592" s="19"/>
      <c r="C592" s="19" t="s">
        <v>91</v>
      </c>
      <c r="D592" s="215" t="s">
        <v>1059</v>
      </c>
      <c r="E592" s="14" t="s">
        <v>17</v>
      </c>
      <c r="F592" s="11">
        <v>1</v>
      </c>
      <c r="G592" s="11"/>
      <c r="H592" s="11"/>
      <c r="I592" s="11"/>
      <c r="J592" s="76"/>
      <c r="K592" s="11">
        <v>0.12</v>
      </c>
      <c r="L592" s="11">
        <f>F592</f>
        <v>1</v>
      </c>
      <c r="M592" s="101">
        <v>1</v>
      </c>
      <c r="N592" s="107">
        <f t="shared" ref="N592:N593" si="233">M592*L592</f>
        <v>1</v>
      </c>
      <c r="O592" s="11"/>
      <c r="P592" s="11"/>
      <c r="Q592" s="11">
        <f t="shared" si="205"/>
        <v>0</v>
      </c>
      <c r="R592" s="11">
        <f t="shared" si="206"/>
        <v>0</v>
      </c>
      <c r="S592" s="25">
        <f t="shared" si="207"/>
        <v>0</v>
      </c>
      <c r="T592" s="60"/>
      <c r="U592" s="151"/>
      <c r="V592" s="151"/>
      <c r="W592" s="151"/>
      <c r="X592" s="151"/>
      <c r="Y592" s="151"/>
    </row>
    <row r="593" spans="1:25" s="152" customFormat="1" ht="15.75" customHeight="1" x14ac:dyDescent="0.25">
      <c r="A593" s="19" t="s">
        <v>1044</v>
      </c>
      <c r="B593" s="19"/>
      <c r="C593" s="19" t="s">
        <v>91</v>
      </c>
      <c r="D593" s="215" t="s">
        <v>243</v>
      </c>
      <c r="E593" s="14" t="s">
        <v>3</v>
      </c>
      <c r="F593" s="11">
        <v>0.01</v>
      </c>
      <c r="G593" s="11"/>
      <c r="H593" s="11"/>
      <c r="I593" s="11"/>
      <c r="J593" s="76"/>
      <c r="K593" s="11"/>
      <c r="L593" s="11">
        <f>F593</f>
        <v>0.01</v>
      </c>
      <c r="M593" s="101">
        <v>1</v>
      </c>
      <c r="N593" s="107">
        <f t="shared" si="233"/>
        <v>0.01</v>
      </c>
      <c r="O593" s="11"/>
      <c r="P593" s="11"/>
      <c r="Q593" s="11">
        <f t="shared" si="205"/>
        <v>0</v>
      </c>
      <c r="R593" s="11">
        <f t="shared" si="206"/>
        <v>0</v>
      </c>
      <c r="S593" s="25">
        <f t="shared" si="207"/>
        <v>0</v>
      </c>
      <c r="T593" s="60"/>
    </row>
    <row r="594" spans="1:25" s="92" customFormat="1" ht="27" customHeight="1" x14ac:dyDescent="0.25">
      <c r="A594" s="44" t="s">
        <v>1045</v>
      </c>
      <c r="B594" s="230" t="s">
        <v>1626</v>
      </c>
      <c r="C594" s="44" t="s">
        <v>90</v>
      </c>
      <c r="D594" s="51" t="s">
        <v>876</v>
      </c>
      <c r="E594" s="41" t="s">
        <v>3</v>
      </c>
      <c r="F594" s="78">
        <f>F595</f>
        <v>12.8</v>
      </c>
      <c r="G594" s="41"/>
      <c r="H594" s="41"/>
      <c r="I594" s="41"/>
      <c r="J594" s="41"/>
      <c r="K594" s="78">
        <f>F594</f>
        <v>12.8</v>
      </c>
      <c r="L594" s="78">
        <f>K594</f>
        <v>12.8</v>
      </c>
      <c r="M594" s="102">
        <v>1</v>
      </c>
      <c r="N594" s="108">
        <f>ROUND(M594*L594,2)</f>
        <v>12.8</v>
      </c>
      <c r="O594" s="42"/>
      <c r="P594" s="42"/>
      <c r="Q594" s="46">
        <f t="shared" si="205"/>
        <v>0</v>
      </c>
      <c r="R594" s="46">
        <f t="shared" si="206"/>
        <v>0</v>
      </c>
      <c r="S594" s="42">
        <f t="shared" si="207"/>
        <v>0</v>
      </c>
      <c r="T594" s="62"/>
    </row>
    <row r="595" spans="1:25" s="1" customFormat="1" ht="29.25" customHeight="1" x14ac:dyDescent="0.25">
      <c r="A595" s="19" t="s">
        <v>1046</v>
      </c>
      <c r="B595" s="19"/>
      <c r="C595" s="19" t="s">
        <v>91</v>
      </c>
      <c r="D595" s="69" t="s">
        <v>424</v>
      </c>
      <c r="E595" s="3" t="s">
        <v>3</v>
      </c>
      <c r="F595" s="57">
        <v>12.8</v>
      </c>
      <c r="G595" s="14"/>
      <c r="H595" s="14"/>
      <c r="I595" s="14"/>
      <c r="J595" s="45"/>
      <c r="K595" s="193">
        <f>F595</f>
        <v>12.8</v>
      </c>
      <c r="L595" s="57">
        <f>K595</f>
        <v>12.8</v>
      </c>
      <c r="M595" s="101">
        <v>1.1000000000000001</v>
      </c>
      <c r="N595" s="133">
        <f>ROUND(M595*L595,2)</f>
        <v>14.08</v>
      </c>
      <c r="O595" s="11"/>
      <c r="P595" s="11"/>
      <c r="Q595" s="11">
        <f t="shared" si="205"/>
        <v>0</v>
      </c>
      <c r="R595" s="11">
        <f t="shared" si="206"/>
        <v>0</v>
      </c>
      <c r="S595" s="42">
        <f t="shared" si="207"/>
        <v>0</v>
      </c>
      <c r="T595" s="60"/>
      <c r="U595" s="4"/>
    </row>
    <row r="596" spans="1:25" s="152" customFormat="1" ht="25.5" customHeight="1" x14ac:dyDescent="0.25">
      <c r="A596" s="19" t="s">
        <v>2531</v>
      </c>
      <c r="B596" s="19"/>
      <c r="C596" s="19" t="s">
        <v>91</v>
      </c>
      <c r="D596" s="69" t="s">
        <v>2574</v>
      </c>
      <c r="E596" s="14" t="s">
        <v>2</v>
      </c>
      <c r="F596" s="292">
        <f>F595</f>
        <v>12.8</v>
      </c>
      <c r="G596" s="292"/>
      <c r="H596" s="292"/>
      <c r="I596" s="292"/>
      <c r="J596" s="292"/>
      <c r="K596" s="292">
        <f>F596</f>
        <v>12.8</v>
      </c>
      <c r="L596" s="57">
        <f>K596</f>
        <v>12.8</v>
      </c>
      <c r="M596" s="101">
        <v>0.7</v>
      </c>
      <c r="N596" s="107">
        <f>ROUND(M596*L596,2)</f>
        <v>8.9600000000000009</v>
      </c>
      <c r="O596" s="11"/>
      <c r="P596" s="11"/>
      <c r="Q596" s="11">
        <f t="shared" si="205"/>
        <v>0</v>
      </c>
      <c r="R596" s="11">
        <f t="shared" ref="R596" si="234">ROUND(N596*P596,2)</f>
        <v>0</v>
      </c>
      <c r="S596" s="42">
        <f t="shared" ref="S596" si="235">ROUND(Q596+R596,2)</f>
        <v>0</v>
      </c>
      <c r="T596" s="60"/>
    </row>
    <row r="597" spans="1:25" s="88" customFormat="1" ht="27.75" customHeight="1" x14ac:dyDescent="0.25">
      <c r="A597" s="44" t="s">
        <v>1047</v>
      </c>
      <c r="B597" s="230" t="s">
        <v>1627</v>
      </c>
      <c r="C597" s="40" t="s">
        <v>90</v>
      </c>
      <c r="D597" s="72" t="s">
        <v>192</v>
      </c>
      <c r="E597" s="41" t="s">
        <v>17</v>
      </c>
      <c r="F597" s="71">
        <f>F598</f>
        <v>1</v>
      </c>
      <c r="G597" s="71"/>
      <c r="H597" s="71"/>
      <c r="I597" s="71"/>
      <c r="J597" s="71"/>
      <c r="K597" s="71"/>
      <c r="L597" s="71">
        <f>L598</f>
        <v>1</v>
      </c>
      <c r="M597" s="102">
        <v>1</v>
      </c>
      <c r="N597" s="108">
        <f>ROUND(M597*L597,2)</f>
        <v>1</v>
      </c>
      <c r="O597" s="42"/>
      <c r="P597" s="42"/>
      <c r="Q597" s="46">
        <f t="shared" ref="Q597:Q665" si="236">ROUND(N597*O597,2)</f>
        <v>0</v>
      </c>
      <c r="R597" s="46">
        <f t="shared" ref="R597:R665" si="237">ROUND(N597*P597,2)</f>
        <v>0</v>
      </c>
      <c r="S597" s="42">
        <f t="shared" ref="S597:S665" si="238">ROUND(Q597+R597,2)</f>
        <v>0</v>
      </c>
      <c r="T597" s="63"/>
      <c r="U597" s="87"/>
      <c r="V597" s="87"/>
      <c r="W597" s="87"/>
      <c r="X597" s="87"/>
      <c r="Y597" s="87"/>
    </row>
    <row r="598" spans="1:25" s="88" customFormat="1" ht="27.75" customHeight="1" x14ac:dyDescent="0.25">
      <c r="A598" s="19" t="s">
        <v>1048</v>
      </c>
      <c r="B598" s="19"/>
      <c r="C598" s="40" t="s">
        <v>91</v>
      </c>
      <c r="D598" s="220" t="s">
        <v>1038</v>
      </c>
      <c r="E598" s="28" t="s">
        <v>17</v>
      </c>
      <c r="F598" s="135">
        <v>1</v>
      </c>
      <c r="G598" s="59"/>
      <c r="H598" s="59"/>
      <c r="I598" s="59"/>
      <c r="J598" s="71"/>
      <c r="K598" s="192"/>
      <c r="L598" s="58">
        <f>F598</f>
        <v>1</v>
      </c>
      <c r="M598" s="101">
        <v>1</v>
      </c>
      <c r="N598" s="133">
        <f t="shared" ref="N598" si="239">ROUND(M598*L598,2)</f>
        <v>1</v>
      </c>
      <c r="O598" s="25"/>
      <c r="P598" s="25"/>
      <c r="Q598" s="11">
        <f t="shared" si="236"/>
        <v>0</v>
      </c>
      <c r="R598" s="11">
        <f t="shared" si="237"/>
        <v>0</v>
      </c>
      <c r="S598" s="42">
        <f t="shared" si="238"/>
        <v>0</v>
      </c>
      <c r="T598" s="63"/>
      <c r="U598" s="87"/>
      <c r="V598" s="87"/>
      <c r="W598" s="87"/>
      <c r="X598" s="87"/>
      <c r="Y598" s="87"/>
    </row>
    <row r="599" spans="1:25" s="86" customFormat="1" ht="22.5" customHeight="1" x14ac:dyDescent="0.25">
      <c r="A599" s="65" t="s">
        <v>30</v>
      </c>
      <c r="B599" s="65"/>
      <c r="C599" s="65"/>
      <c r="D599" s="49" t="s">
        <v>1039</v>
      </c>
      <c r="E599" s="66"/>
      <c r="F599" s="67"/>
      <c r="G599" s="66"/>
      <c r="H599" s="66"/>
      <c r="I599" s="66"/>
      <c r="J599" s="66"/>
      <c r="K599" s="66"/>
      <c r="L599" s="144"/>
      <c r="M599" s="98"/>
      <c r="N599" s="105"/>
      <c r="O599" s="68"/>
      <c r="P599" s="68"/>
      <c r="Q599" s="39"/>
      <c r="R599" s="39"/>
      <c r="S599" s="68"/>
      <c r="T599" s="68"/>
      <c r="U599" s="85"/>
      <c r="V599" s="85"/>
      <c r="W599" s="85"/>
      <c r="X599" s="85"/>
      <c r="Y599" s="85"/>
    </row>
    <row r="600" spans="1:25" s="92" customFormat="1" ht="32.25" customHeight="1" x14ac:dyDescent="0.25">
      <c r="A600" s="44" t="s">
        <v>1049</v>
      </c>
      <c r="B600" s="230" t="s">
        <v>1624</v>
      </c>
      <c r="C600" s="44" t="s">
        <v>90</v>
      </c>
      <c r="D600" s="51" t="s">
        <v>92</v>
      </c>
      <c r="E600" s="41" t="s">
        <v>3</v>
      </c>
      <c r="F600" s="71"/>
      <c r="G600" s="41"/>
      <c r="H600" s="41"/>
      <c r="I600" s="41"/>
      <c r="J600" s="43"/>
      <c r="K600" s="43">
        <f>SUM(K601:K603)</f>
        <v>15.24</v>
      </c>
      <c r="L600" s="43"/>
      <c r="M600" s="100"/>
      <c r="N600" s="43">
        <f>K600</f>
        <v>15.24</v>
      </c>
      <c r="O600" s="42"/>
      <c r="P600" s="42"/>
      <c r="Q600" s="46">
        <f t="shared" si="236"/>
        <v>0</v>
      </c>
      <c r="R600" s="46">
        <f t="shared" si="237"/>
        <v>0</v>
      </c>
      <c r="S600" s="42">
        <f t="shared" si="238"/>
        <v>0</v>
      </c>
      <c r="T600" s="42" t="s">
        <v>93</v>
      </c>
      <c r="U600" s="91"/>
      <c r="V600" s="91"/>
      <c r="W600" s="91"/>
      <c r="X600" s="91"/>
      <c r="Y600" s="91"/>
    </row>
    <row r="601" spans="1:25" s="152" customFormat="1" ht="18.75" customHeight="1" x14ac:dyDescent="0.25">
      <c r="A601" s="19" t="s">
        <v>1050</v>
      </c>
      <c r="B601" s="19"/>
      <c r="C601" s="19" t="s">
        <v>91</v>
      </c>
      <c r="D601" s="215" t="s">
        <v>418</v>
      </c>
      <c r="E601" s="14" t="s">
        <v>748</v>
      </c>
      <c r="F601" s="11"/>
      <c r="G601" s="11"/>
      <c r="H601" s="11"/>
      <c r="I601" s="11"/>
      <c r="J601" s="76">
        <v>0.21</v>
      </c>
      <c r="K601" s="11">
        <f>0.16*3.14*J601</f>
        <v>0.11</v>
      </c>
      <c r="L601" s="11">
        <f>J601</f>
        <v>0.21</v>
      </c>
      <c r="M601" s="101">
        <v>1.1000000000000001</v>
      </c>
      <c r="N601" s="107">
        <f>M601*L601</f>
        <v>0.23100000000000001</v>
      </c>
      <c r="O601" s="11"/>
      <c r="P601" s="11"/>
      <c r="Q601" s="11">
        <f t="shared" si="236"/>
        <v>0</v>
      </c>
      <c r="R601" s="11">
        <f t="shared" si="237"/>
        <v>0</v>
      </c>
      <c r="S601" s="25">
        <f t="shared" si="238"/>
        <v>0</v>
      </c>
      <c r="T601" s="60"/>
      <c r="U601" s="151"/>
      <c r="V601" s="151"/>
      <c r="W601" s="151"/>
      <c r="X601" s="151"/>
      <c r="Y601" s="151"/>
    </row>
    <row r="602" spans="1:25" s="152" customFormat="1" ht="18.75" customHeight="1" x14ac:dyDescent="0.25">
      <c r="A602" s="19" t="s">
        <v>1051</v>
      </c>
      <c r="B602" s="19"/>
      <c r="C602" s="19" t="s">
        <v>91</v>
      </c>
      <c r="D602" s="215" t="s">
        <v>419</v>
      </c>
      <c r="E602" s="14" t="s">
        <v>748</v>
      </c>
      <c r="F602" s="11"/>
      <c r="G602" s="11"/>
      <c r="H602" s="11"/>
      <c r="I602" s="11"/>
      <c r="J602" s="76">
        <v>29.76</v>
      </c>
      <c r="K602" s="11">
        <f>J602*0.16*3.14</f>
        <v>14.95</v>
      </c>
      <c r="L602" s="11">
        <f t="shared" ref="L602" si="240">J602</f>
        <v>29.76</v>
      </c>
      <c r="M602" s="101">
        <v>1.1000000000000001</v>
      </c>
      <c r="N602" s="107">
        <f>M602*L602</f>
        <v>32.735999999999997</v>
      </c>
      <c r="O602" s="11"/>
      <c r="P602" s="11"/>
      <c r="Q602" s="11">
        <f t="shared" si="236"/>
        <v>0</v>
      </c>
      <c r="R602" s="11">
        <f t="shared" si="237"/>
        <v>0</v>
      </c>
      <c r="S602" s="25">
        <f t="shared" si="238"/>
        <v>0</v>
      </c>
      <c r="T602" s="60"/>
    </row>
    <row r="603" spans="1:25" s="152" customFormat="1" ht="15.75" customHeight="1" x14ac:dyDescent="0.25">
      <c r="A603" s="19" t="s">
        <v>1052</v>
      </c>
      <c r="B603" s="19"/>
      <c r="C603" s="19" t="s">
        <v>91</v>
      </c>
      <c r="D603" s="215" t="s">
        <v>426</v>
      </c>
      <c r="E603" s="14" t="s">
        <v>17</v>
      </c>
      <c r="F603" s="11">
        <v>1</v>
      </c>
      <c r="G603" s="11"/>
      <c r="H603" s="11"/>
      <c r="I603" s="11"/>
      <c r="J603" s="76"/>
      <c r="K603" s="30">
        <v>0.18</v>
      </c>
      <c r="L603" s="11">
        <f>F603</f>
        <v>1</v>
      </c>
      <c r="M603" s="101">
        <v>1</v>
      </c>
      <c r="N603" s="107">
        <f t="shared" ref="N603:N604" si="241">M603*L603</f>
        <v>1</v>
      </c>
      <c r="O603" s="11"/>
      <c r="P603" s="11"/>
      <c r="Q603" s="11">
        <f t="shared" si="236"/>
        <v>0</v>
      </c>
      <c r="R603" s="11">
        <f t="shared" si="237"/>
        <v>0</v>
      </c>
      <c r="S603" s="25">
        <f t="shared" si="238"/>
        <v>0</v>
      </c>
      <c r="T603" s="60"/>
      <c r="U603" s="151"/>
      <c r="V603" s="151"/>
      <c r="W603" s="151"/>
      <c r="X603" s="151"/>
      <c r="Y603" s="151"/>
    </row>
    <row r="604" spans="1:25" s="152" customFormat="1" ht="15.75" customHeight="1" x14ac:dyDescent="0.25">
      <c r="A604" s="19" t="s">
        <v>1053</v>
      </c>
      <c r="B604" s="19"/>
      <c r="C604" s="19" t="s">
        <v>91</v>
      </c>
      <c r="D604" s="215" t="s">
        <v>243</v>
      </c>
      <c r="E604" s="14" t="s">
        <v>3</v>
      </c>
      <c r="F604" s="11">
        <v>0.02</v>
      </c>
      <c r="G604" s="11"/>
      <c r="H604" s="11"/>
      <c r="I604" s="11"/>
      <c r="J604" s="76"/>
      <c r="K604" s="11"/>
      <c r="L604" s="11">
        <f>F604</f>
        <v>0.02</v>
      </c>
      <c r="M604" s="101">
        <v>1</v>
      </c>
      <c r="N604" s="107">
        <f t="shared" si="241"/>
        <v>0.02</v>
      </c>
      <c r="O604" s="11"/>
      <c r="P604" s="11"/>
      <c r="Q604" s="11">
        <f t="shared" si="236"/>
        <v>0</v>
      </c>
      <c r="R604" s="11">
        <f t="shared" si="237"/>
        <v>0</v>
      </c>
      <c r="S604" s="25">
        <f t="shared" si="238"/>
        <v>0</v>
      </c>
      <c r="T604" s="60"/>
    </row>
    <row r="605" spans="1:25" s="92" customFormat="1" ht="27" customHeight="1" x14ac:dyDescent="0.25">
      <c r="A605" s="44" t="s">
        <v>1054</v>
      </c>
      <c r="B605" s="230" t="s">
        <v>1626</v>
      </c>
      <c r="C605" s="44" t="s">
        <v>90</v>
      </c>
      <c r="D605" s="51" t="s">
        <v>876</v>
      </c>
      <c r="E605" s="41" t="s">
        <v>3</v>
      </c>
      <c r="F605" s="78">
        <f>F606</f>
        <v>16.05</v>
      </c>
      <c r="G605" s="41"/>
      <c r="H605" s="41"/>
      <c r="I605" s="41"/>
      <c r="J605" s="41"/>
      <c r="K605" s="78">
        <f>F605</f>
        <v>16.05</v>
      </c>
      <c r="L605" s="100">
        <f>K605</f>
        <v>16.05</v>
      </c>
      <c r="M605" s="102">
        <v>1</v>
      </c>
      <c r="N605" s="108">
        <f>ROUND(M605*L605,2)</f>
        <v>16.05</v>
      </c>
      <c r="O605" s="42"/>
      <c r="P605" s="42"/>
      <c r="Q605" s="46">
        <f t="shared" si="236"/>
        <v>0</v>
      </c>
      <c r="R605" s="46">
        <f t="shared" si="237"/>
        <v>0</v>
      </c>
      <c r="S605" s="42">
        <f t="shared" si="238"/>
        <v>0</v>
      </c>
      <c r="T605" s="62"/>
    </row>
    <row r="606" spans="1:25" s="152" customFormat="1" ht="29.25" customHeight="1" x14ac:dyDescent="0.25">
      <c r="A606" s="19" t="s">
        <v>1055</v>
      </c>
      <c r="B606" s="19"/>
      <c r="C606" s="19" t="s">
        <v>91</v>
      </c>
      <c r="D606" s="69" t="s">
        <v>424</v>
      </c>
      <c r="E606" s="14" t="s">
        <v>3</v>
      </c>
      <c r="F606" s="57">
        <v>16.05</v>
      </c>
      <c r="G606" s="14"/>
      <c r="H606" s="14"/>
      <c r="I606" s="14"/>
      <c r="J606" s="14"/>
      <c r="K606" s="57">
        <f>F606</f>
        <v>16.05</v>
      </c>
      <c r="L606" s="101">
        <f>K606</f>
        <v>16.05</v>
      </c>
      <c r="M606" s="101">
        <v>1.1000000000000001</v>
      </c>
      <c r="N606" s="107">
        <f>ROUND(M606*L606,2)</f>
        <v>17.66</v>
      </c>
      <c r="O606" s="11"/>
      <c r="P606" s="11"/>
      <c r="Q606" s="11">
        <f t="shared" si="236"/>
        <v>0</v>
      </c>
      <c r="R606" s="11">
        <f t="shared" si="237"/>
        <v>0</v>
      </c>
      <c r="S606" s="25">
        <f t="shared" si="238"/>
        <v>0</v>
      </c>
      <c r="T606" s="60"/>
      <c r="U606" s="151"/>
    </row>
    <row r="607" spans="1:25" s="152" customFormat="1" ht="25.5" customHeight="1" x14ac:dyDescent="0.25">
      <c r="A607" s="19" t="s">
        <v>2532</v>
      </c>
      <c r="B607" s="19"/>
      <c r="C607" s="19" t="s">
        <v>91</v>
      </c>
      <c r="D607" s="69" t="s">
        <v>2574</v>
      </c>
      <c r="E607" s="14" t="s">
        <v>2</v>
      </c>
      <c r="F607" s="292">
        <f>F606</f>
        <v>16.05</v>
      </c>
      <c r="G607" s="292"/>
      <c r="H607" s="292"/>
      <c r="I607" s="292"/>
      <c r="J607" s="292"/>
      <c r="K607" s="292">
        <f>F607</f>
        <v>16.05</v>
      </c>
      <c r="L607" s="57">
        <f>K607</f>
        <v>16.05</v>
      </c>
      <c r="M607" s="101">
        <v>0.7</v>
      </c>
      <c r="N607" s="107">
        <f>ROUND(M607*L607,2)</f>
        <v>11.24</v>
      </c>
      <c r="O607" s="11"/>
      <c r="P607" s="11"/>
      <c r="Q607" s="11">
        <f t="shared" ref="Q607" si="242">ROUND(N607*O607,2)</f>
        <v>0</v>
      </c>
      <c r="R607" s="11">
        <f t="shared" ref="R607" si="243">ROUND(N607*P607,2)</f>
        <v>0</v>
      </c>
      <c r="S607" s="25">
        <f t="shared" ref="S607" si="244">ROUND(Q607+R607,2)</f>
        <v>0</v>
      </c>
      <c r="T607" s="60"/>
    </row>
    <row r="608" spans="1:25" s="88" customFormat="1" ht="27.75" customHeight="1" x14ac:dyDescent="0.25">
      <c r="A608" s="44" t="s">
        <v>1056</v>
      </c>
      <c r="B608" s="230" t="s">
        <v>1627</v>
      </c>
      <c r="C608" s="40" t="s">
        <v>90</v>
      </c>
      <c r="D608" s="72" t="s">
        <v>192</v>
      </c>
      <c r="E608" s="41" t="s">
        <v>17</v>
      </c>
      <c r="F608" s="71">
        <f>F609</f>
        <v>1</v>
      </c>
      <c r="G608" s="71"/>
      <c r="H608" s="71"/>
      <c r="I608" s="71"/>
      <c r="J608" s="71"/>
      <c r="K608" s="71"/>
      <c r="L608" s="71">
        <f>L609</f>
        <v>1</v>
      </c>
      <c r="M608" s="102">
        <v>1</v>
      </c>
      <c r="N608" s="108">
        <f>ROUND(M608*L608,2)</f>
        <v>1</v>
      </c>
      <c r="O608" s="42"/>
      <c r="P608" s="42"/>
      <c r="Q608" s="46">
        <f t="shared" si="236"/>
        <v>0</v>
      </c>
      <c r="R608" s="46">
        <f t="shared" si="237"/>
        <v>0</v>
      </c>
      <c r="S608" s="42">
        <f t="shared" si="238"/>
        <v>0</v>
      </c>
      <c r="T608" s="63"/>
      <c r="U608" s="87"/>
      <c r="V608" s="87"/>
      <c r="W608" s="87"/>
      <c r="X608" s="87"/>
      <c r="Y608" s="87"/>
    </row>
    <row r="609" spans="1:25" s="112" customFormat="1" ht="37.5" customHeight="1" x14ac:dyDescent="0.25">
      <c r="A609" s="19" t="s">
        <v>1057</v>
      </c>
      <c r="B609" s="19"/>
      <c r="C609" s="19" t="s">
        <v>91</v>
      </c>
      <c r="D609" s="215" t="s">
        <v>1060</v>
      </c>
      <c r="E609" s="28" t="s">
        <v>17</v>
      </c>
      <c r="F609" s="135">
        <v>1</v>
      </c>
      <c r="G609" s="59"/>
      <c r="H609" s="59"/>
      <c r="I609" s="59"/>
      <c r="J609" s="59"/>
      <c r="K609" s="59"/>
      <c r="L609" s="58">
        <f>F609</f>
        <v>1</v>
      </c>
      <c r="M609" s="101">
        <v>1</v>
      </c>
      <c r="N609" s="107">
        <f t="shared" ref="N609" si="245">ROUND(M609*L609,2)</f>
        <v>1</v>
      </c>
      <c r="O609" s="25"/>
      <c r="P609" s="25"/>
      <c r="Q609" s="11">
        <f t="shared" si="236"/>
        <v>0</v>
      </c>
      <c r="R609" s="11">
        <f t="shared" si="237"/>
        <v>0</v>
      </c>
      <c r="S609" s="25">
        <f t="shared" si="238"/>
        <v>0</v>
      </c>
      <c r="T609" s="60"/>
      <c r="U609" s="111"/>
      <c r="V609" s="111"/>
      <c r="W609" s="111"/>
      <c r="X609" s="111"/>
      <c r="Y609" s="111"/>
    </row>
    <row r="610" spans="1:25" s="86" customFormat="1" ht="22.5" customHeight="1" x14ac:dyDescent="0.25">
      <c r="A610" s="65" t="s">
        <v>31</v>
      </c>
      <c r="B610" s="65"/>
      <c r="C610" s="65"/>
      <c r="D610" s="49" t="s">
        <v>1062</v>
      </c>
      <c r="E610" s="66"/>
      <c r="F610" s="67"/>
      <c r="G610" s="66"/>
      <c r="H610" s="66"/>
      <c r="I610" s="66"/>
      <c r="J610" s="66"/>
      <c r="K610" s="66"/>
      <c r="L610" s="144"/>
      <c r="M610" s="98"/>
      <c r="N610" s="105"/>
      <c r="O610" s="68"/>
      <c r="P610" s="68"/>
      <c r="Q610" s="39"/>
      <c r="R610" s="39"/>
      <c r="S610" s="68"/>
      <c r="T610" s="68"/>
      <c r="U610" s="85"/>
      <c r="V610" s="85"/>
      <c r="W610" s="85"/>
      <c r="X610" s="85"/>
      <c r="Y610" s="85"/>
    </row>
    <row r="611" spans="1:25" s="92" customFormat="1" ht="25.5" customHeight="1" x14ac:dyDescent="0.25">
      <c r="A611" s="44" t="s">
        <v>1063</v>
      </c>
      <c r="B611" s="230" t="s">
        <v>1624</v>
      </c>
      <c r="C611" s="44" t="s">
        <v>90</v>
      </c>
      <c r="D611" s="51" t="s">
        <v>92</v>
      </c>
      <c r="E611" s="41" t="s">
        <v>3</v>
      </c>
      <c r="F611" s="71"/>
      <c r="G611" s="41"/>
      <c r="H611" s="41"/>
      <c r="I611" s="41"/>
      <c r="J611" s="43"/>
      <c r="K611" s="43">
        <f>SUM(K612:K614)</f>
        <v>11.92</v>
      </c>
      <c r="L611" s="43"/>
      <c r="M611" s="100"/>
      <c r="N611" s="43">
        <f>K611</f>
        <v>11.92</v>
      </c>
      <c r="O611" s="42"/>
      <c r="P611" s="42"/>
      <c r="Q611" s="46">
        <f t="shared" si="236"/>
        <v>0</v>
      </c>
      <c r="R611" s="46">
        <f t="shared" si="237"/>
        <v>0</v>
      </c>
      <c r="S611" s="42">
        <f t="shared" si="238"/>
        <v>0</v>
      </c>
      <c r="T611" s="42" t="s">
        <v>93</v>
      </c>
      <c r="U611" s="91"/>
      <c r="V611" s="91"/>
      <c r="W611" s="91"/>
      <c r="X611" s="91"/>
      <c r="Y611" s="91"/>
    </row>
    <row r="612" spans="1:25" s="152" customFormat="1" ht="18.75" customHeight="1" x14ac:dyDescent="0.25">
      <c r="A612" s="19" t="s">
        <v>1064</v>
      </c>
      <c r="B612" s="19"/>
      <c r="C612" s="19" t="s">
        <v>91</v>
      </c>
      <c r="D612" s="215" t="s">
        <v>451</v>
      </c>
      <c r="E612" s="14" t="s">
        <v>748</v>
      </c>
      <c r="F612" s="11"/>
      <c r="G612" s="11"/>
      <c r="H612" s="11"/>
      <c r="I612" s="11"/>
      <c r="J612" s="76">
        <v>0.2</v>
      </c>
      <c r="K612" s="11">
        <f>0.125*3.14*J612</f>
        <v>0.08</v>
      </c>
      <c r="L612" s="11">
        <f>J612</f>
        <v>0.2</v>
      </c>
      <c r="M612" s="101">
        <v>1.1000000000000001</v>
      </c>
      <c r="N612" s="107">
        <f>M612*L612</f>
        <v>0.22</v>
      </c>
      <c r="O612" s="11"/>
      <c r="P612" s="11"/>
      <c r="Q612" s="11">
        <f t="shared" si="236"/>
        <v>0</v>
      </c>
      <c r="R612" s="11">
        <f t="shared" si="237"/>
        <v>0</v>
      </c>
      <c r="S612" s="25">
        <f t="shared" si="238"/>
        <v>0</v>
      </c>
      <c r="T612" s="60"/>
      <c r="U612" s="151"/>
      <c r="V612" s="151"/>
      <c r="W612" s="151"/>
      <c r="X612" s="151"/>
      <c r="Y612" s="151"/>
    </row>
    <row r="613" spans="1:25" s="152" customFormat="1" ht="18.75" customHeight="1" x14ac:dyDescent="0.25">
      <c r="A613" s="19" t="s">
        <v>1064</v>
      </c>
      <c r="B613" s="19"/>
      <c r="C613" s="19" t="s">
        <v>91</v>
      </c>
      <c r="D613" s="215" t="s">
        <v>1058</v>
      </c>
      <c r="E613" s="14" t="s">
        <v>748</v>
      </c>
      <c r="F613" s="11"/>
      <c r="G613" s="11"/>
      <c r="H613" s="11"/>
      <c r="I613" s="11"/>
      <c r="J613" s="76">
        <v>29.86</v>
      </c>
      <c r="K613" s="11">
        <f>0.125*3.14*J613</f>
        <v>11.72</v>
      </c>
      <c r="L613" s="11">
        <f t="shared" ref="L613" si="246">J613</f>
        <v>29.86</v>
      </c>
      <c r="M613" s="101">
        <v>1.1000000000000001</v>
      </c>
      <c r="N613" s="107">
        <f>M613*L613</f>
        <v>32.845999999999997</v>
      </c>
      <c r="O613" s="11"/>
      <c r="P613" s="11"/>
      <c r="Q613" s="11">
        <f t="shared" si="236"/>
        <v>0</v>
      </c>
      <c r="R613" s="11">
        <f t="shared" si="237"/>
        <v>0</v>
      </c>
      <c r="S613" s="25">
        <f t="shared" si="238"/>
        <v>0</v>
      </c>
      <c r="T613" s="60"/>
    </row>
    <row r="614" spans="1:25" s="152" customFormat="1" ht="15.75" customHeight="1" x14ac:dyDescent="0.25">
      <c r="A614" s="19" t="s">
        <v>1064</v>
      </c>
      <c r="B614" s="19"/>
      <c r="C614" s="19" t="s">
        <v>91</v>
      </c>
      <c r="D614" s="215" t="s">
        <v>970</v>
      </c>
      <c r="E614" s="14" t="s">
        <v>17</v>
      </c>
      <c r="F614" s="11">
        <v>1</v>
      </c>
      <c r="G614" s="11"/>
      <c r="H614" s="11"/>
      <c r="I614" s="11"/>
      <c r="J614" s="76"/>
      <c r="K614" s="11">
        <v>0.12</v>
      </c>
      <c r="L614" s="11">
        <f>F614</f>
        <v>1</v>
      </c>
      <c r="M614" s="101">
        <v>1</v>
      </c>
      <c r="N614" s="107">
        <f t="shared" ref="N614:N615" si="247">M614*L614</f>
        <v>1</v>
      </c>
      <c r="O614" s="11"/>
      <c r="P614" s="11"/>
      <c r="Q614" s="11">
        <f t="shared" si="236"/>
        <v>0</v>
      </c>
      <c r="R614" s="11">
        <f t="shared" si="237"/>
        <v>0</v>
      </c>
      <c r="S614" s="25">
        <f t="shared" si="238"/>
        <v>0</v>
      </c>
      <c r="T614" s="60"/>
      <c r="U614" s="151"/>
      <c r="V614" s="151"/>
      <c r="W614" s="151"/>
      <c r="X614" s="151"/>
      <c r="Y614" s="151"/>
    </row>
    <row r="615" spans="1:25" s="1" customFormat="1" ht="15.75" customHeight="1" x14ac:dyDescent="0.25">
      <c r="A615" s="19" t="s">
        <v>1064</v>
      </c>
      <c r="B615" s="19"/>
      <c r="C615" s="19" t="s">
        <v>91</v>
      </c>
      <c r="D615" s="221" t="s">
        <v>243</v>
      </c>
      <c r="E615" s="3" t="s">
        <v>3</v>
      </c>
      <c r="F615" s="11">
        <v>0.01</v>
      </c>
      <c r="G615" s="11"/>
      <c r="H615" s="11"/>
      <c r="I615" s="11"/>
      <c r="J615" s="163"/>
      <c r="K615" s="189"/>
      <c r="L615" s="11">
        <f>F615</f>
        <v>0.01</v>
      </c>
      <c r="M615" s="101">
        <v>1</v>
      </c>
      <c r="N615" s="133">
        <f t="shared" si="247"/>
        <v>0.01</v>
      </c>
      <c r="O615" s="11"/>
      <c r="P615" s="11"/>
      <c r="Q615" s="11">
        <f t="shared" si="236"/>
        <v>0</v>
      </c>
      <c r="R615" s="11">
        <f t="shared" si="237"/>
        <v>0</v>
      </c>
      <c r="S615" s="42">
        <f t="shared" si="238"/>
        <v>0</v>
      </c>
      <c r="T615" s="60"/>
    </row>
    <row r="616" spans="1:25" s="92" customFormat="1" ht="27" customHeight="1" x14ac:dyDescent="0.25">
      <c r="A616" s="44" t="s">
        <v>1065</v>
      </c>
      <c r="B616" s="230" t="s">
        <v>1626</v>
      </c>
      <c r="C616" s="44" t="s">
        <v>90</v>
      </c>
      <c r="D616" s="51" t="s">
        <v>876</v>
      </c>
      <c r="E616" s="41" t="s">
        <v>3</v>
      </c>
      <c r="F616" s="78">
        <f>F617</f>
        <v>12.75</v>
      </c>
      <c r="G616" s="41"/>
      <c r="H616" s="41"/>
      <c r="I616" s="41"/>
      <c r="J616" s="41"/>
      <c r="K616" s="71">
        <f>F616</f>
        <v>13</v>
      </c>
      <c r="L616" s="100">
        <f>K616</f>
        <v>13</v>
      </c>
      <c r="M616" s="102">
        <v>1</v>
      </c>
      <c r="N616" s="108">
        <f>ROUND(M616*L616,2)</f>
        <v>13</v>
      </c>
      <c r="O616" s="42"/>
      <c r="P616" s="42"/>
      <c r="Q616" s="46">
        <f t="shared" si="236"/>
        <v>0</v>
      </c>
      <c r="R616" s="46">
        <f t="shared" si="237"/>
        <v>0</v>
      </c>
      <c r="S616" s="42">
        <f t="shared" si="238"/>
        <v>0</v>
      </c>
      <c r="T616" s="62"/>
    </row>
    <row r="617" spans="1:25" s="152" customFormat="1" ht="29.25" customHeight="1" x14ac:dyDescent="0.25">
      <c r="A617" s="19" t="s">
        <v>1066</v>
      </c>
      <c r="B617" s="19"/>
      <c r="C617" s="19" t="s">
        <v>91</v>
      </c>
      <c r="D617" s="69" t="s">
        <v>424</v>
      </c>
      <c r="E617" s="14" t="s">
        <v>3</v>
      </c>
      <c r="F617" s="57">
        <v>12.75</v>
      </c>
      <c r="G617" s="14"/>
      <c r="H617" s="14"/>
      <c r="I617" s="14"/>
      <c r="J617" s="14"/>
      <c r="K617" s="58">
        <f>F617</f>
        <v>13</v>
      </c>
      <c r="L617" s="101">
        <f>K617</f>
        <v>13</v>
      </c>
      <c r="M617" s="101">
        <v>1.1000000000000001</v>
      </c>
      <c r="N617" s="107">
        <f>ROUND(M617*L617,2)</f>
        <v>14.3</v>
      </c>
      <c r="O617" s="11"/>
      <c r="P617" s="11"/>
      <c r="Q617" s="11">
        <f t="shared" si="236"/>
        <v>0</v>
      </c>
      <c r="R617" s="11">
        <f t="shared" si="237"/>
        <v>0</v>
      </c>
      <c r="S617" s="25">
        <f t="shared" si="238"/>
        <v>0</v>
      </c>
      <c r="T617" s="60"/>
      <c r="U617" s="151"/>
    </row>
    <row r="618" spans="1:25" s="152" customFormat="1" ht="25.5" customHeight="1" x14ac:dyDescent="0.25">
      <c r="A618" s="19" t="s">
        <v>2533</v>
      </c>
      <c r="B618" s="19"/>
      <c r="C618" s="19" t="s">
        <v>91</v>
      </c>
      <c r="D618" s="69" t="s">
        <v>2574</v>
      </c>
      <c r="E618" s="14" t="s">
        <v>2</v>
      </c>
      <c r="F618" s="292">
        <f>F617</f>
        <v>12.75</v>
      </c>
      <c r="G618" s="292"/>
      <c r="H618" s="292"/>
      <c r="I618" s="292"/>
      <c r="J618" s="292"/>
      <c r="K618" s="292">
        <f>F618</f>
        <v>12.75</v>
      </c>
      <c r="L618" s="57">
        <f>K618</f>
        <v>12.75</v>
      </c>
      <c r="M618" s="101">
        <v>0.7</v>
      </c>
      <c r="N618" s="107">
        <f>ROUND(M618*L618,2)</f>
        <v>8.93</v>
      </c>
      <c r="O618" s="11"/>
      <c r="P618" s="11"/>
      <c r="Q618" s="11">
        <f t="shared" ref="Q618" si="248">ROUND(N618*O618,2)</f>
        <v>0</v>
      </c>
      <c r="R618" s="11">
        <f t="shared" ref="R618" si="249">ROUND(N618*P618,2)</f>
        <v>0</v>
      </c>
      <c r="S618" s="25">
        <f t="shared" ref="S618" si="250">ROUND(Q618+R618,2)</f>
        <v>0</v>
      </c>
      <c r="T618" s="60"/>
    </row>
    <row r="619" spans="1:25" s="88" customFormat="1" ht="27.75" customHeight="1" x14ac:dyDescent="0.25">
      <c r="A619" s="44" t="s">
        <v>1067</v>
      </c>
      <c r="B619" s="230" t="s">
        <v>1627</v>
      </c>
      <c r="C619" s="40" t="s">
        <v>90</v>
      </c>
      <c r="D619" s="72" t="s">
        <v>192</v>
      </c>
      <c r="E619" s="41" t="s">
        <v>17</v>
      </c>
      <c r="F619" s="71">
        <f>F620</f>
        <v>1</v>
      </c>
      <c r="G619" s="71"/>
      <c r="H619" s="71"/>
      <c r="I619" s="71"/>
      <c r="J619" s="71"/>
      <c r="K619" s="71"/>
      <c r="L619" s="71">
        <f>L620</f>
        <v>1</v>
      </c>
      <c r="M619" s="102">
        <v>1</v>
      </c>
      <c r="N619" s="108">
        <f>ROUND(M619*L619,2)</f>
        <v>1</v>
      </c>
      <c r="O619" s="42"/>
      <c r="P619" s="42"/>
      <c r="Q619" s="46">
        <f t="shared" si="236"/>
        <v>0</v>
      </c>
      <c r="R619" s="46">
        <f t="shared" si="237"/>
        <v>0</v>
      </c>
      <c r="S619" s="42">
        <f t="shared" si="238"/>
        <v>0</v>
      </c>
      <c r="T619" s="63"/>
      <c r="U619" s="87"/>
      <c r="V619" s="87"/>
      <c r="W619" s="87"/>
      <c r="X619" s="87"/>
      <c r="Y619" s="87"/>
    </row>
    <row r="620" spans="1:25" s="112" customFormat="1" ht="20.25" customHeight="1" x14ac:dyDescent="0.25">
      <c r="A620" s="19" t="s">
        <v>1068</v>
      </c>
      <c r="B620" s="19"/>
      <c r="C620" s="19" t="s">
        <v>91</v>
      </c>
      <c r="D620" s="215" t="s">
        <v>854</v>
      </c>
      <c r="E620" s="28" t="s">
        <v>17</v>
      </c>
      <c r="F620" s="135">
        <v>1</v>
      </c>
      <c r="G620" s="59"/>
      <c r="H620" s="59"/>
      <c r="I620" s="59"/>
      <c r="J620" s="59"/>
      <c r="K620" s="59"/>
      <c r="L620" s="58">
        <f>F620</f>
        <v>1</v>
      </c>
      <c r="M620" s="101">
        <v>1</v>
      </c>
      <c r="N620" s="107">
        <f t="shared" ref="N620" si="251">ROUND(M620*L620,2)</f>
        <v>1</v>
      </c>
      <c r="O620" s="25"/>
      <c r="P620" s="25"/>
      <c r="Q620" s="11">
        <f t="shared" si="236"/>
        <v>0</v>
      </c>
      <c r="R620" s="11">
        <f t="shared" si="237"/>
        <v>0</v>
      </c>
      <c r="S620" s="25">
        <f t="shared" si="238"/>
        <v>0</v>
      </c>
      <c r="T620" s="60"/>
      <c r="U620" s="111"/>
      <c r="V620" s="111"/>
      <c r="W620" s="111"/>
      <c r="X620" s="111"/>
      <c r="Y620" s="111"/>
    </row>
    <row r="621" spans="1:25" s="86" customFormat="1" ht="22.5" customHeight="1" x14ac:dyDescent="0.25">
      <c r="A621" s="65" t="s">
        <v>32</v>
      </c>
      <c r="B621" s="65"/>
      <c r="C621" s="65"/>
      <c r="D621" s="49" t="s">
        <v>1061</v>
      </c>
      <c r="E621" s="66"/>
      <c r="F621" s="67"/>
      <c r="G621" s="66"/>
      <c r="H621" s="66"/>
      <c r="I621" s="66"/>
      <c r="J621" s="66"/>
      <c r="K621" s="66"/>
      <c r="L621" s="144"/>
      <c r="M621" s="98"/>
      <c r="N621" s="105"/>
      <c r="O621" s="68"/>
      <c r="P621" s="68"/>
      <c r="Q621" s="39"/>
      <c r="R621" s="39"/>
      <c r="S621" s="68"/>
      <c r="T621" s="68"/>
      <c r="U621" s="85"/>
      <c r="V621" s="85"/>
      <c r="W621" s="85"/>
      <c r="X621" s="85"/>
      <c r="Y621" s="85"/>
    </row>
    <row r="622" spans="1:25" s="92" customFormat="1" ht="25.5" customHeight="1" x14ac:dyDescent="0.25">
      <c r="A622" s="44" t="s">
        <v>1069</v>
      </c>
      <c r="B622" s="230" t="s">
        <v>1624</v>
      </c>
      <c r="C622" s="44" t="s">
        <v>90</v>
      </c>
      <c r="D622" s="51" t="s">
        <v>92</v>
      </c>
      <c r="E622" s="41" t="s">
        <v>3</v>
      </c>
      <c r="F622" s="71"/>
      <c r="G622" s="41"/>
      <c r="H622" s="41"/>
      <c r="I622" s="41"/>
      <c r="J622" s="43"/>
      <c r="K622" s="43">
        <f>SUM(K623:K625)</f>
        <v>17.68</v>
      </c>
      <c r="L622" s="43"/>
      <c r="M622" s="100"/>
      <c r="N622" s="43">
        <f>K622</f>
        <v>17.68</v>
      </c>
      <c r="O622" s="42"/>
      <c r="P622" s="42"/>
      <c r="Q622" s="46">
        <f t="shared" si="236"/>
        <v>0</v>
      </c>
      <c r="R622" s="46">
        <f t="shared" si="237"/>
        <v>0</v>
      </c>
      <c r="S622" s="42">
        <f t="shared" si="238"/>
        <v>0</v>
      </c>
      <c r="T622" s="42" t="s">
        <v>93</v>
      </c>
      <c r="U622" s="91"/>
      <c r="V622" s="91"/>
      <c r="W622" s="91"/>
      <c r="X622" s="91"/>
      <c r="Y622" s="91"/>
    </row>
    <row r="623" spans="1:25" s="152" customFormat="1" ht="18.75" customHeight="1" x14ac:dyDescent="0.25">
      <c r="A623" s="19" t="s">
        <v>1070</v>
      </c>
      <c r="B623" s="19"/>
      <c r="C623" s="19" t="s">
        <v>91</v>
      </c>
      <c r="D623" s="215" t="s">
        <v>418</v>
      </c>
      <c r="E623" s="14" t="s">
        <v>748</v>
      </c>
      <c r="F623" s="11"/>
      <c r="G623" s="11"/>
      <c r="H623" s="11"/>
      <c r="I623" s="11"/>
      <c r="J623" s="76">
        <v>1.1499999999999999</v>
      </c>
      <c r="K623" s="11">
        <f>0.16*3.14*J623</f>
        <v>0.57999999999999996</v>
      </c>
      <c r="L623" s="11">
        <f>J623</f>
        <v>1.1499999999999999</v>
      </c>
      <c r="M623" s="101">
        <v>1.1000000000000001</v>
      </c>
      <c r="N623" s="107">
        <f>M623*L623</f>
        <v>1.2649999999999999</v>
      </c>
      <c r="O623" s="11"/>
      <c r="P623" s="11"/>
      <c r="Q623" s="11">
        <f t="shared" si="236"/>
        <v>0</v>
      </c>
      <c r="R623" s="11">
        <f t="shared" si="237"/>
        <v>0</v>
      </c>
      <c r="S623" s="25">
        <f t="shared" si="238"/>
        <v>0</v>
      </c>
      <c r="T623" s="60"/>
      <c r="U623" s="151"/>
      <c r="V623" s="151"/>
      <c r="W623" s="151"/>
      <c r="X623" s="151"/>
      <c r="Y623" s="151"/>
    </row>
    <row r="624" spans="1:25" s="152" customFormat="1" ht="18.75" customHeight="1" x14ac:dyDescent="0.25">
      <c r="A624" s="19" t="s">
        <v>1070</v>
      </c>
      <c r="B624" s="19"/>
      <c r="C624" s="19" t="s">
        <v>91</v>
      </c>
      <c r="D624" s="215" t="s">
        <v>419</v>
      </c>
      <c r="E624" s="14" t="s">
        <v>748</v>
      </c>
      <c r="F624" s="11"/>
      <c r="G624" s="11"/>
      <c r="H624" s="11"/>
      <c r="I624" s="11"/>
      <c r="J624" s="76">
        <v>33.68</v>
      </c>
      <c r="K624" s="11">
        <f>0.16*3.14*J624</f>
        <v>16.920000000000002</v>
      </c>
      <c r="L624" s="11">
        <f t="shared" ref="L624" si="252">J624</f>
        <v>33.68</v>
      </c>
      <c r="M624" s="101">
        <v>1.1000000000000001</v>
      </c>
      <c r="N624" s="107">
        <f>M624*L624</f>
        <v>37.048000000000002</v>
      </c>
      <c r="O624" s="11"/>
      <c r="P624" s="11"/>
      <c r="Q624" s="11">
        <f t="shared" si="236"/>
        <v>0</v>
      </c>
      <c r="R624" s="11">
        <f t="shared" si="237"/>
        <v>0</v>
      </c>
      <c r="S624" s="25">
        <f t="shared" si="238"/>
        <v>0</v>
      </c>
      <c r="T624" s="60"/>
    </row>
    <row r="625" spans="1:25" s="152" customFormat="1" ht="15.75" customHeight="1" x14ac:dyDescent="0.25">
      <c r="A625" s="19" t="s">
        <v>1070</v>
      </c>
      <c r="B625" s="19"/>
      <c r="C625" s="19" t="s">
        <v>91</v>
      </c>
      <c r="D625" s="215" t="s">
        <v>426</v>
      </c>
      <c r="E625" s="14" t="s">
        <v>17</v>
      </c>
      <c r="F625" s="11">
        <v>1</v>
      </c>
      <c r="G625" s="11"/>
      <c r="H625" s="11"/>
      <c r="I625" s="11"/>
      <c r="J625" s="76"/>
      <c r="K625" s="11">
        <v>0.18</v>
      </c>
      <c r="L625" s="11">
        <f>F625</f>
        <v>1</v>
      </c>
      <c r="M625" s="101">
        <v>1</v>
      </c>
      <c r="N625" s="107">
        <f t="shared" ref="N625:N626" si="253">M625*L625</f>
        <v>1</v>
      </c>
      <c r="O625" s="11"/>
      <c r="P625" s="11"/>
      <c r="Q625" s="11">
        <f t="shared" si="236"/>
        <v>0</v>
      </c>
      <c r="R625" s="11">
        <f t="shared" si="237"/>
        <v>0</v>
      </c>
      <c r="S625" s="25">
        <f t="shared" si="238"/>
        <v>0</v>
      </c>
      <c r="T625" s="60"/>
      <c r="U625" s="151"/>
      <c r="V625" s="151"/>
      <c r="W625" s="151"/>
      <c r="X625" s="151"/>
      <c r="Y625" s="151"/>
    </row>
    <row r="626" spans="1:25" s="152" customFormat="1" ht="15.75" customHeight="1" x14ac:dyDescent="0.25">
      <c r="A626" s="19" t="s">
        <v>1070</v>
      </c>
      <c r="B626" s="19"/>
      <c r="C626" s="19" t="s">
        <v>91</v>
      </c>
      <c r="D626" s="215" t="s">
        <v>243</v>
      </c>
      <c r="E626" s="14" t="s">
        <v>3</v>
      </c>
      <c r="F626" s="11">
        <v>0.02</v>
      </c>
      <c r="G626" s="11"/>
      <c r="H626" s="11"/>
      <c r="I626" s="11"/>
      <c r="J626" s="76"/>
      <c r="K626" s="11"/>
      <c r="L626" s="11">
        <f>F626</f>
        <v>0.02</v>
      </c>
      <c r="M626" s="101">
        <v>1</v>
      </c>
      <c r="N626" s="107">
        <f t="shared" si="253"/>
        <v>0.02</v>
      </c>
      <c r="O626" s="11"/>
      <c r="P626" s="11"/>
      <c r="Q626" s="11">
        <f t="shared" si="236"/>
        <v>0</v>
      </c>
      <c r="R626" s="11">
        <f t="shared" si="237"/>
        <v>0</v>
      </c>
      <c r="S626" s="25">
        <f t="shared" si="238"/>
        <v>0</v>
      </c>
      <c r="T626" s="60"/>
    </row>
    <row r="627" spans="1:25" s="92" customFormat="1" ht="27" customHeight="1" x14ac:dyDescent="0.25">
      <c r="A627" s="44" t="s">
        <v>1071</v>
      </c>
      <c r="B627" s="230" t="s">
        <v>1626</v>
      </c>
      <c r="C627" s="44" t="s">
        <v>90</v>
      </c>
      <c r="D627" s="51" t="s">
        <v>876</v>
      </c>
      <c r="E627" s="41" t="s">
        <v>3</v>
      </c>
      <c r="F627" s="78">
        <f>F628</f>
        <v>18.13</v>
      </c>
      <c r="G627" s="41"/>
      <c r="H627" s="41"/>
      <c r="I627" s="41"/>
      <c r="J627" s="41"/>
      <c r="K627" s="71">
        <f>F627</f>
        <v>18</v>
      </c>
      <c r="L627" s="100">
        <f>K627</f>
        <v>18</v>
      </c>
      <c r="M627" s="102">
        <v>1</v>
      </c>
      <c r="N627" s="108">
        <f>ROUND(M627*L627,2)</f>
        <v>18</v>
      </c>
      <c r="O627" s="42"/>
      <c r="P627" s="42"/>
      <c r="Q627" s="46">
        <f t="shared" si="236"/>
        <v>0</v>
      </c>
      <c r="R627" s="46">
        <f t="shared" si="237"/>
        <v>0</v>
      </c>
      <c r="S627" s="42">
        <f t="shared" si="238"/>
        <v>0</v>
      </c>
      <c r="T627" s="62"/>
    </row>
    <row r="628" spans="1:25" s="152" customFormat="1" ht="29.25" customHeight="1" x14ac:dyDescent="0.25">
      <c r="A628" s="19" t="s">
        <v>1072</v>
      </c>
      <c r="B628" s="19"/>
      <c r="C628" s="19" t="s">
        <v>91</v>
      </c>
      <c r="D628" s="69" t="s">
        <v>424</v>
      </c>
      <c r="E628" s="14" t="s">
        <v>3</v>
      </c>
      <c r="F628" s="57">
        <v>18.13</v>
      </c>
      <c r="G628" s="14"/>
      <c r="H628" s="14"/>
      <c r="I628" s="14"/>
      <c r="J628" s="14"/>
      <c r="K628" s="58">
        <f>F628</f>
        <v>18</v>
      </c>
      <c r="L628" s="101">
        <f>K628</f>
        <v>18</v>
      </c>
      <c r="M628" s="101">
        <v>1.1000000000000001</v>
      </c>
      <c r="N628" s="107">
        <f>ROUND(M628*L628,2)</f>
        <v>19.8</v>
      </c>
      <c r="O628" s="11"/>
      <c r="P628" s="11"/>
      <c r="Q628" s="11">
        <f t="shared" si="236"/>
        <v>0</v>
      </c>
      <c r="R628" s="11">
        <f t="shared" si="237"/>
        <v>0</v>
      </c>
      <c r="S628" s="25">
        <f t="shared" si="238"/>
        <v>0</v>
      </c>
      <c r="T628" s="60"/>
      <c r="U628" s="151"/>
    </row>
    <row r="629" spans="1:25" s="152" customFormat="1" ht="25.5" customHeight="1" x14ac:dyDescent="0.25">
      <c r="A629" s="19" t="s">
        <v>2534</v>
      </c>
      <c r="B629" s="19"/>
      <c r="C629" s="19" t="s">
        <v>91</v>
      </c>
      <c r="D629" s="69" t="s">
        <v>2574</v>
      </c>
      <c r="E629" s="14" t="s">
        <v>2</v>
      </c>
      <c r="F629" s="292">
        <f>F628</f>
        <v>18.13</v>
      </c>
      <c r="G629" s="292"/>
      <c r="H629" s="292"/>
      <c r="I629" s="292"/>
      <c r="J629" s="292"/>
      <c r="K629" s="292">
        <f>F629</f>
        <v>18.13</v>
      </c>
      <c r="L629" s="57">
        <f>K629</f>
        <v>18.13</v>
      </c>
      <c r="M629" s="101">
        <v>0.7</v>
      </c>
      <c r="N629" s="107">
        <f>ROUND(M629*L629,2)</f>
        <v>12.69</v>
      </c>
      <c r="O629" s="11"/>
      <c r="P629" s="11"/>
      <c r="Q629" s="11">
        <f t="shared" ref="Q629" si="254">ROUND(N629*O629,2)</f>
        <v>0</v>
      </c>
      <c r="R629" s="11">
        <f t="shared" ref="R629" si="255">ROUND(N629*P629,2)</f>
        <v>0</v>
      </c>
      <c r="S629" s="25">
        <f t="shared" ref="S629" si="256">ROUND(Q629+R629,2)</f>
        <v>0</v>
      </c>
      <c r="T629" s="60"/>
    </row>
    <row r="630" spans="1:25" s="88" customFormat="1" ht="27.75" customHeight="1" x14ac:dyDescent="0.25">
      <c r="A630" s="44" t="s">
        <v>1073</v>
      </c>
      <c r="B630" s="230" t="s">
        <v>1627</v>
      </c>
      <c r="C630" s="40" t="s">
        <v>90</v>
      </c>
      <c r="D630" s="72" t="s">
        <v>192</v>
      </c>
      <c r="E630" s="41" t="s">
        <v>17</v>
      </c>
      <c r="F630" s="71">
        <f>F631</f>
        <v>1</v>
      </c>
      <c r="G630" s="71"/>
      <c r="H630" s="71"/>
      <c r="I630" s="71"/>
      <c r="J630" s="71"/>
      <c r="K630" s="71"/>
      <c r="L630" s="71">
        <f>L631</f>
        <v>1</v>
      </c>
      <c r="M630" s="102">
        <v>1</v>
      </c>
      <c r="N630" s="108">
        <f>ROUND(M630*L630,2)</f>
        <v>1</v>
      </c>
      <c r="O630" s="42"/>
      <c r="P630" s="42"/>
      <c r="Q630" s="46">
        <f t="shared" si="236"/>
        <v>0</v>
      </c>
      <c r="R630" s="46">
        <f t="shared" si="237"/>
        <v>0</v>
      </c>
      <c r="S630" s="42">
        <f t="shared" si="238"/>
        <v>0</v>
      </c>
      <c r="T630" s="63"/>
      <c r="U630" s="87"/>
      <c r="V630" s="87"/>
      <c r="W630" s="87"/>
      <c r="X630" s="87"/>
      <c r="Y630" s="87"/>
    </row>
    <row r="631" spans="1:25" s="112" customFormat="1" ht="20.25" customHeight="1" x14ac:dyDescent="0.25">
      <c r="A631" s="19" t="s">
        <v>1074</v>
      </c>
      <c r="B631" s="19"/>
      <c r="C631" s="19" t="s">
        <v>91</v>
      </c>
      <c r="D631" s="215" t="s">
        <v>1110</v>
      </c>
      <c r="E631" s="28" t="s">
        <v>17</v>
      </c>
      <c r="F631" s="135">
        <v>1</v>
      </c>
      <c r="G631" s="59"/>
      <c r="H631" s="59"/>
      <c r="I631" s="59"/>
      <c r="J631" s="59"/>
      <c r="K631" s="59"/>
      <c r="L631" s="58">
        <f>F631</f>
        <v>1</v>
      </c>
      <c r="M631" s="101">
        <v>1</v>
      </c>
      <c r="N631" s="107">
        <f t="shared" ref="N631" si="257">ROUND(M631*L631,2)</f>
        <v>1</v>
      </c>
      <c r="O631" s="25"/>
      <c r="P631" s="25"/>
      <c r="Q631" s="11">
        <f t="shared" si="236"/>
        <v>0</v>
      </c>
      <c r="R631" s="11">
        <f t="shared" si="237"/>
        <v>0</v>
      </c>
      <c r="S631" s="25">
        <f t="shared" si="238"/>
        <v>0</v>
      </c>
      <c r="T631" s="60"/>
      <c r="U631" s="111"/>
      <c r="V631" s="111"/>
      <c r="W631" s="111"/>
      <c r="X631" s="111"/>
      <c r="Y631" s="111"/>
    </row>
    <row r="632" spans="1:25" s="86" customFormat="1" ht="22.5" customHeight="1" x14ac:dyDescent="0.25">
      <c r="A632" s="65" t="s">
        <v>33</v>
      </c>
      <c r="B632" s="65"/>
      <c r="C632" s="65"/>
      <c r="D632" s="49" t="s">
        <v>1075</v>
      </c>
      <c r="E632" s="66"/>
      <c r="F632" s="67"/>
      <c r="G632" s="66"/>
      <c r="H632" s="66"/>
      <c r="I632" s="66"/>
      <c r="J632" s="66"/>
      <c r="K632" s="66"/>
      <c r="L632" s="144"/>
      <c r="M632" s="98"/>
      <c r="N632" s="105"/>
      <c r="O632" s="68"/>
      <c r="P632" s="68"/>
      <c r="Q632" s="39"/>
      <c r="R632" s="39"/>
      <c r="S632" s="68"/>
      <c r="T632" s="68"/>
      <c r="U632" s="85"/>
      <c r="V632" s="85"/>
      <c r="W632" s="85"/>
      <c r="X632" s="85"/>
      <c r="Y632" s="85"/>
    </row>
    <row r="633" spans="1:25" s="92" customFormat="1" ht="25.5" customHeight="1" x14ac:dyDescent="0.25">
      <c r="A633" s="44" t="s">
        <v>1076</v>
      </c>
      <c r="B633" s="230" t="s">
        <v>1624</v>
      </c>
      <c r="C633" s="44" t="s">
        <v>90</v>
      </c>
      <c r="D633" s="51" t="s">
        <v>92</v>
      </c>
      <c r="E633" s="41" t="s">
        <v>3</v>
      </c>
      <c r="F633" s="71"/>
      <c r="G633" s="41"/>
      <c r="H633" s="41"/>
      <c r="I633" s="41"/>
      <c r="J633" s="43"/>
      <c r="K633" s="43">
        <f>SUM(K634:K638)</f>
        <v>36.06</v>
      </c>
      <c r="L633" s="43"/>
      <c r="M633" s="100"/>
      <c r="N633" s="43">
        <f>K633</f>
        <v>36.06</v>
      </c>
      <c r="O633" s="42"/>
      <c r="P633" s="42"/>
      <c r="Q633" s="46">
        <f t="shared" si="236"/>
        <v>0</v>
      </c>
      <c r="R633" s="46">
        <f t="shared" si="237"/>
        <v>0</v>
      </c>
      <c r="S633" s="42">
        <f t="shared" si="238"/>
        <v>0</v>
      </c>
      <c r="T633" s="42" t="s">
        <v>93</v>
      </c>
      <c r="U633" s="91"/>
      <c r="V633" s="91"/>
      <c r="W633" s="91"/>
      <c r="X633" s="91"/>
      <c r="Y633" s="91"/>
    </row>
    <row r="634" spans="1:25" s="1" customFormat="1" ht="18.75" customHeight="1" x14ac:dyDescent="0.25">
      <c r="A634" s="19" t="s">
        <v>1077</v>
      </c>
      <c r="B634" s="19"/>
      <c r="C634" s="19" t="s">
        <v>91</v>
      </c>
      <c r="D634" s="214" t="s">
        <v>417</v>
      </c>
      <c r="E634" s="3" t="s">
        <v>748</v>
      </c>
      <c r="F634" s="11"/>
      <c r="G634" s="11"/>
      <c r="H634" s="11"/>
      <c r="I634" s="11"/>
      <c r="J634" s="163">
        <v>0.23</v>
      </c>
      <c r="K634" s="189">
        <f>0.1*3.14*J634</f>
        <v>7.0000000000000007E-2</v>
      </c>
      <c r="L634" s="11">
        <f>J634</f>
        <v>0.23</v>
      </c>
      <c r="M634" s="101">
        <v>1.1000000000000001</v>
      </c>
      <c r="N634" s="133">
        <f>M634*L634</f>
        <v>0.253</v>
      </c>
      <c r="O634" s="11"/>
      <c r="P634" s="11"/>
      <c r="Q634" s="11">
        <f t="shared" si="236"/>
        <v>0</v>
      </c>
      <c r="R634" s="11">
        <f t="shared" si="237"/>
        <v>0</v>
      </c>
      <c r="S634" s="42">
        <f t="shared" si="238"/>
        <v>0</v>
      </c>
      <c r="T634" s="60"/>
      <c r="U634" s="4"/>
      <c r="V634" s="4"/>
      <c r="W634" s="4"/>
      <c r="X634" s="4"/>
      <c r="Y634" s="4"/>
    </row>
    <row r="635" spans="1:25" s="1" customFormat="1" ht="18.75" customHeight="1" x14ac:dyDescent="0.25">
      <c r="A635" s="19" t="s">
        <v>1078</v>
      </c>
      <c r="B635" s="19"/>
      <c r="C635" s="19" t="s">
        <v>91</v>
      </c>
      <c r="D635" s="214" t="s">
        <v>475</v>
      </c>
      <c r="E635" s="3" t="s">
        <v>748</v>
      </c>
      <c r="F635" s="11"/>
      <c r="G635" s="11"/>
      <c r="H635" s="11"/>
      <c r="I635" s="11"/>
      <c r="J635" s="163">
        <v>111.88</v>
      </c>
      <c r="K635" s="189">
        <f>0.1*3.14*J635</f>
        <v>35.130000000000003</v>
      </c>
      <c r="L635" s="11">
        <f t="shared" ref="L635" si="258">J635</f>
        <v>111.88</v>
      </c>
      <c r="M635" s="101">
        <v>1.1000000000000001</v>
      </c>
      <c r="N635" s="133">
        <f>M635*L635</f>
        <v>123.068</v>
      </c>
      <c r="O635" s="11"/>
      <c r="P635" s="11"/>
      <c r="Q635" s="11">
        <f t="shared" si="236"/>
        <v>0</v>
      </c>
      <c r="R635" s="11">
        <f t="shared" si="237"/>
        <v>0</v>
      </c>
      <c r="S635" s="42">
        <f t="shared" si="238"/>
        <v>0</v>
      </c>
      <c r="T635" s="60"/>
    </row>
    <row r="636" spans="1:25" s="1" customFormat="1" ht="18.75" customHeight="1" x14ac:dyDescent="0.25">
      <c r="A636" s="19" t="s">
        <v>1079</v>
      </c>
      <c r="B636" s="19"/>
      <c r="C636" s="19" t="s">
        <v>91</v>
      </c>
      <c r="D636" s="214" t="s">
        <v>1111</v>
      </c>
      <c r="E636" s="3" t="s">
        <v>17</v>
      </c>
      <c r="F636" s="11">
        <v>1</v>
      </c>
      <c r="G636" s="11"/>
      <c r="H636" s="11"/>
      <c r="I636" s="11"/>
      <c r="J636" s="163"/>
      <c r="K636" s="189">
        <v>0.04</v>
      </c>
      <c r="L636" s="11">
        <f>F636</f>
        <v>1</v>
      </c>
      <c r="M636" s="101">
        <v>1</v>
      </c>
      <c r="N636" s="133">
        <f>M636*L636</f>
        <v>1</v>
      </c>
      <c r="O636" s="11"/>
      <c r="P636" s="11"/>
      <c r="Q636" s="11">
        <f t="shared" si="236"/>
        <v>0</v>
      </c>
      <c r="R636" s="11">
        <f t="shared" si="237"/>
        <v>0</v>
      </c>
      <c r="S636" s="42">
        <f t="shared" si="238"/>
        <v>0</v>
      </c>
      <c r="T636" s="60"/>
    </row>
    <row r="637" spans="1:25" s="1" customFormat="1" ht="18.75" customHeight="1" x14ac:dyDescent="0.25">
      <c r="A637" s="19" t="s">
        <v>1080</v>
      </c>
      <c r="B637" s="19"/>
      <c r="C637" s="19" t="s">
        <v>91</v>
      </c>
      <c r="D637" s="214" t="s">
        <v>504</v>
      </c>
      <c r="E637" s="3" t="s">
        <v>17</v>
      </c>
      <c r="F637" s="11">
        <v>6</v>
      </c>
      <c r="G637" s="11"/>
      <c r="H637" s="11"/>
      <c r="I637" s="11"/>
      <c r="J637" s="163"/>
      <c r="K637" s="189">
        <v>0.34</v>
      </c>
      <c r="L637" s="11">
        <f t="shared" ref="L637" si="259">F637</f>
        <v>6</v>
      </c>
      <c r="M637" s="101">
        <v>1</v>
      </c>
      <c r="N637" s="133">
        <f t="shared" ref="N637:N638" si="260">M637*L637</f>
        <v>6</v>
      </c>
      <c r="O637" s="11"/>
      <c r="P637" s="11"/>
      <c r="Q637" s="11">
        <f t="shared" si="236"/>
        <v>0</v>
      </c>
      <c r="R637" s="11">
        <f t="shared" si="237"/>
        <v>0</v>
      </c>
      <c r="S637" s="42">
        <f t="shared" si="238"/>
        <v>0</v>
      </c>
      <c r="T637" s="60"/>
    </row>
    <row r="638" spans="1:25" s="1" customFormat="1" ht="15.75" customHeight="1" x14ac:dyDescent="0.25">
      <c r="A638" s="19" t="s">
        <v>1082</v>
      </c>
      <c r="B638" s="19"/>
      <c r="C638" s="19" t="s">
        <v>91</v>
      </c>
      <c r="D638" s="214" t="s">
        <v>476</v>
      </c>
      <c r="E638" s="3" t="s">
        <v>17</v>
      </c>
      <c r="F638" s="11">
        <v>6</v>
      </c>
      <c r="G638" s="11"/>
      <c r="H638" s="11"/>
      <c r="I638" s="11"/>
      <c r="J638" s="163"/>
      <c r="K638" s="189">
        <v>0.48</v>
      </c>
      <c r="L638" s="11">
        <f>F638</f>
        <v>6</v>
      </c>
      <c r="M638" s="101">
        <v>1</v>
      </c>
      <c r="N638" s="133">
        <f t="shared" si="260"/>
        <v>6</v>
      </c>
      <c r="O638" s="11"/>
      <c r="P638" s="11"/>
      <c r="Q638" s="11">
        <f t="shared" si="236"/>
        <v>0</v>
      </c>
      <c r="R638" s="11">
        <f t="shared" si="237"/>
        <v>0</v>
      </c>
      <c r="S638" s="42">
        <f t="shared" si="238"/>
        <v>0</v>
      </c>
      <c r="T638" s="60"/>
      <c r="U638" s="4"/>
      <c r="V638" s="4"/>
      <c r="W638" s="4"/>
      <c r="X638" s="4"/>
      <c r="Y638" s="4"/>
    </row>
    <row r="639" spans="1:25" s="1" customFormat="1" ht="15.75" customHeight="1" x14ac:dyDescent="0.25">
      <c r="A639" s="19" t="s">
        <v>1083</v>
      </c>
      <c r="B639" s="19"/>
      <c r="C639" s="19" t="s">
        <v>91</v>
      </c>
      <c r="D639" s="214" t="s">
        <v>243</v>
      </c>
      <c r="E639" s="3" t="s">
        <v>3</v>
      </c>
      <c r="F639" s="11">
        <v>0.01</v>
      </c>
      <c r="G639" s="11"/>
      <c r="H639" s="11"/>
      <c r="I639" s="11"/>
      <c r="J639" s="163"/>
      <c r="K639" s="189"/>
      <c r="L639" s="11">
        <f>F639</f>
        <v>0.01</v>
      </c>
      <c r="M639" s="101">
        <v>1</v>
      </c>
      <c r="N639" s="133">
        <f t="shared" ref="N639" si="261">M639*L639</f>
        <v>0.01</v>
      </c>
      <c r="O639" s="11"/>
      <c r="P639" s="11"/>
      <c r="Q639" s="11">
        <f t="shared" si="236"/>
        <v>0</v>
      </c>
      <c r="R639" s="11">
        <f t="shared" si="237"/>
        <v>0</v>
      </c>
      <c r="S639" s="42">
        <f t="shared" si="238"/>
        <v>0</v>
      </c>
      <c r="T639" s="60"/>
    </row>
    <row r="640" spans="1:25" s="92" customFormat="1" ht="27" customHeight="1" x14ac:dyDescent="0.25">
      <c r="A640" s="44" t="s">
        <v>1084</v>
      </c>
      <c r="B640" s="230" t="s">
        <v>1626</v>
      </c>
      <c r="C640" s="44" t="s">
        <v>90</v>
      </c>
      <c r="D640" s="51" t="s">
        <v>876</v>
      </c>
      <c r="E640" s="41" t="s">
        <v>3</v>
      </c>
      <c r="F640" s="78">
        <f>F641</f>
        <v>39.17</v>
      </c>
      <c r="G640" s="41"/>
      <c r="H640" s="41"/>
      <c r="I640" s="41"/>
      <c r="J640" s="41"/>
      <c r="K640" s="78">
        <f>F640</f>
        <v>39.17</v>
      </c>
      <c r="L640" s="78">
        <f>K640</f>
        <v>39.17</v>
      </c>
      <c r="M640" s="102">
        <v>1</v>
      </c>
      <c r="N640" s="108">
        <f>ROUND(M640*L640,2)</f>
        <v>39.17</v>
      </c>
      <c r="O640" s="42"/>
      <c r="P640" s="42"/>
      <c r="Q640" s="46">
        <f t="shared" si="236"/>
        <v>0</v>
      </c>
      <c r="R640" s="46">
        <f t="shared" si="237"/>
        <v>0</v>
      </c>
      <c r="S640" s="42">
        <f t="shared" si="238"/>
        <v>0</v>
      </c>
      <c r="T640" s="62"/>
    </row>
    <row r="641" spans="1:25" s="152" customFormat="1" ht="29.25" customHeight="1" x14ac:dyDescent="0.25">
      <c r="A641" s="19" t="s">
        <v>1085</v>
      </c>
      <c r="B641" s="19"/>
      <c r="C641" s="19" t="s">
        <v>91</v>
      </c>
      <c r="D641" s="69" t="s">
        <v>424</v>
      </c>
      <c r="E641" s="14" t="s">
        <v>3</v>
      </c>
      <c r="F641" s="57">
        <v>39.17</v>
      </c>
      <c r="G641" s="14"/>
      <c r="H641" s="14"/>
      <c r="I641" s="14"/>
      <c r="J641" s="14"/>
      <c r="K641" s="57">
        <f>F641</f>
        <v>39.17</v>
      </c>
      <c r="L641" s="57">
        <f>K641</f>
        <v>39.17</v>
      </c>
      <c r="M641" s="101">
        <v>1.1000000000000001</v>
      </c>
      <c r="N641" s="107">
        <f>ROUND(M641*L641,2)</f>
        <v>43.09</v>
      </c>
      <c r="O641" s="11"/>
      <c r="P641" s="11"/>
      <c r="Q641" s="11">
        <f t="shared" si="236"/>
        <v>0</v>
      </c>
      <c r="R641" s="11">
        <f t="shared" si="237"/>
        <v>0</v>
      </c>
      <c r="S641" s="25">
        <f t="shared" si="238"/>
        <v>0</v>
      </c>
      <c r="T641" s="60"/>
      <c r="U641" s="151"/>
    </row>
    <row r="642" spans="1:25" s="152" customFormat="1" ht="25.5" customHeight="1" x14ac:dyDescent="0.25">
      <c r="A642" s="19" t="s">
        <v>2535</v>
      </c>
      <c r="B642" s="19"/>
      <c r="C642" s="19" t="s">
        <v>91</v>
      </c>
      <c r="D642" s="69" t="s">
        <v>2574</v>
      </c>
      <c r="E642" s="14" t="s">
        <v>2</v>
      </c>
      <c r="F642" s="292">
        <f>F641</f>
        <v>39.17</v>
      </c>
      <c r="G642" s="292"/>
      <c r="H642" s="292"/>
      <c r="I642" s="292"/>
      <c r="J642" s="292"/>
      <c r="K642" s="292">
        <f>F642</f>
        <v>39.17</v>
      </c>
      <c r="L642" s="57">
        <f>K642</f>
        <v>39.17</v>
      </c>
      <c r="M642" s="101">
        <v>0.7</v>
      </c>
      <c r="N642" s="107">
        <f>ROUND(M642*L642,2)</f>
        <v>27.42</v>
      </c>
      <c r="O642" s="11"/>
      <c r="P642" s="11"/>
      <c r="Q642" s="11">
        <f t="shared" ref="Q642" si="262">ROUND(N642*O642,2)</f>
        <v>0</v>
      </c>
      <c r="R642" s="11">
        <f t="shared" ref="R642" si="263">ROUND(N642*P642,2)</f>
        <v>0</v>
      </c>
      <c r="S642" s="25">
        <f t="shared" ref="S642" si="264">ROUND(Q642+R642,2)</f>
        <v>0</v>
      </c>
      <c r="T642" s="60"/>
    </row>
    <row r="643" spans="1:25" s="88" customFormat="1" ht="27.75" customHeight="1" x14ac:dyDescent="0.25">
      <c r="A643" s="44" t="s">
        <v>1086</v>
      </c>
      <c r="B643" s="230" t="s">
        <v>1627</v>
      </c>
      <c r="C643" s="40" t="s">
        <v>90</v>
      </c>
      <c r="D643" s="72" t="s">
        <v>192</v>
      </c>
      <c r="E643" s="41" t="s">
        <v>17</v>
      </c>
      <c r="F643" s="71">
        <f>F644</f>
        <v>1</v>
      </c>
      <c r="G643" s="71"/>
      <c r="H643" s="71"/>
      <c r="I643" s="71"/>
      <c r="J643" s="71"/>
      <c r="K643" s="71"/>
      <c r="L643" s="71">
        <f>L644</f>
        <v>1</v>
      </c>
      <c r="M643" s="102">
        <v>1</v>
      </c>
      <c r="N643" s="108">
        <f>ROUND(M643*L643,2)</f>
        <v>1</v>
      </c>
      <c r="O643" s="42"/>
      <c r="P643" s="42"/>
      <c r="Q643" s="46">
        <f t="shared" si="236"/>
        <v>0</v>
      </c>
      <c r="R643" s="46">
        <f t="shared" si="237"/>
        <v>0</v>
      </c>
      <c r="S643" s="42">
        <f t="shared" si="238"/>
        <v>0</v>
      </c>
      <c r="T643" s="63"/>
      <c r="U643" s="87"/>
      <c r="V643" s="87"/>
      <c r="W643" s="87"/>
      <c r="X643" s="87"/>
      <c r="Y643" s="87"/>
    </row>
    <row r="644" spans="1:25" s="88" customFormat="1" ht="25.5" customHeight="1" x14ac:dyDescent="0.25">
      <c r="A644" s="19" t="s">
        <v>1087</v>
      </c>
      <c r="B644" s="19"/>
      <c r="C644" s="40" t="s">
        <v>91</v>
      </c>
      <c r="D644" s="214" t="s">
        <v>1081</v>
      </c>
      <c r="E644" s="28" t="s">
        <v>17</v>
      </c>
      <c r="F644" s="135">
        <v>1</v>
      </c>
      <c r="G644" s="59"/>
      <c r="H644" s="59"/>
      <c r="I644" s="59"/>
      <c r="J644" s="71"/>
      <c r="K644" s="192"/>
      <c r="L644" s="58">
        <f>F644</f>
        <v>1</v>
      </c>
      <c r="M644" s="101">
        <v>1</v>
      </c>
      <c r="N644" s="133">
        <f t="shared" ref="N644" si="265">ROUND(M644*L644,2)</f>
        <v>1</v>
      </c>
      <c r="O644" s="25"/>
      <c r="P644" s="25"/>
      <c r="Q644" s="11">
        <f t="shared" si="236"/>
        <v>0</v>
      </c>
      <c r="R644" s="11">
        <f t="shared" si="237"/>
        <v>0</v>
      </c>
      <c r="S644" s="42">
        <f t="shared" si="238"/>
        <v>0</v>
      </c>
      <c r="T644" s="63"/>
      <c r="U644" s="87"/>
      <c r="V644" s="87"/>
      <c r="W644" s="87"/>
      <c r="X644" s="87"/>
      <c r="Y644" s="87"/>
    </row>
    <row r="645" spans="1:25" s="86" customFormat="1" ht="22.5" customHeight="1" x14ac:dyDescent="0.25">
      <c r="A645" s="65" t="s">
        <v>34</v>
      </c>
      <c r="B645" s="65"/>
      <c r="C645" s="65"/>
      <c r="D645" s="49" t="s">
        <v>1088</v>
      </c>
      <c r="E645" s="66"/>
      <c r="F645" s="67"/>
      <c r="G645" s="66"/>
      <c r="H645" s="66"/>
      <c r="I645" s="66"/>
      <c r="J645" s="66"/>
      <c r="K645" s="66"/>
      <c r="L645" s="144"/>
      <c r="M645" s="98"/>
      <c r="N645" s="105"/>
      <c r="O645" s="68"/>
      <c r="P645" s="68"/>
      <c r="Q645" s="39"/>
      <c r="R645" s="39"/>
      <c r="S645" s="68"/>
      <c r="T645" s="68"/>
      <c r="U645" s="85"/>
      <c r="V645" s="85"/>
      <c r="W645" s="85"/>
      <c r="X645" s="85"/>
      <c r="Y645" s="85"/>
    </row>
    <row r="646" spans="1:25" s="92" customFormat="1" ht="25.5" customHeight="1" x14ac:dyDescent="0.25">
      <c r="A646" s="44" t="s">
        <v>1089</v>
      </c>
      <c r="B646" s="230" t="s">
        <v>1624</v>
      </c>
      <c r="C646" s="44" t="s">
        <v>90</v>
      </c>
      <c r="D646" s="51" t="s">
        <v>92</v>
      </c>
      <c r="E646" s="41" t="s">
        <v>3</v>
      </c>
      <c r="F646" s="71"/>
      <c r="G646" s="41"/>
      <c r="H646" s="41"/>
      <c r="I646" s="41"/>
      <c r="J646" s="43"/>
      <c r="K646" s="43">
        <f>SUM(K647:K652)</f>
        <v>54.51</v>
      </c>
      <c r="L646" s="43"/>
      <c r="M646" s="100"/>
      <c r="N646" s="43">
        <f>K646</f>
        <v>54.51</v>
      </c>
      <c r="O646" s="42"/>
      <c r="P646" s="42"/>
      <c r="Q646" s="46">
        <f t="shared" si="236"/>
        <v>0</v>
      </c>
      <c r="R646" s="46">
        <f t="shared" si="237"/>
        <v>0</v>
      </c>
      <c r="S646" s="42">
        <f t="shared" si="238"/>
        <v>0</v>
      </c>
      <c r="T646" s="42" t="s">
        <v>93</v>
      </c>
      <c r="U646" s="91"/>
      <c r="V646" s="91"/>
      <c r="W646" s="91"/>
      <c r="X646" s="91"/>
      <c r="Y646" s="91"/>
    </row>
    <row r="647" spans="1:25" s="1" customFormat="1" ht="18.75" customHeight="1" x14ac:dyDescent="0.25">
      <c r="A647" s="19" t="s">
        <v>1090</v>
      </c>
      <c r="B647" s="19"/>
      <c r="C647" s="19" t="s">
        <v>91</v>
      </c>
      <c r="D647" s="215" t="s">
        <v>418</v>
      </c>
      <c r="E647" s="3" t="s">
        <v>748</v>
      </c>
      <c r="F647" s="11"/>
      <c r="G647" s="11"/>
      <c r="H647" s="11"/>
      <c r="I647" s="11"/>
      <c r="J647" s="163">
        <v>1.93</v>
      </c>
      <c r="K647" s="189">
        <f>0.16*3.14*J647</f>
        <v>0.97</v>
      </c>
      <c r="L647" s="11">
        <f>J647</f>
        <v>1.93</v>
      </c>
      <c r="M647" s="101">
        <v>1.1000000000000001</v>
      </c>
      <c r="N647" s="133">
        <f>M647*L647</f>
        <v>2.1230000000000002</v>
      </c>
      <c r="O647" s="11"/>
      <c r="P647" s="11"/>
      <c r="Q647" s="11">
        <f t="shared" si="236"/>
        <v>0</v>
      </c>
      <c r="R647" s="11">
        <f t="shared" si="237"/>
        <v>0</v>
      </c>
      <c r="S647" s="42">
        <f t="shared" si="238"/>
        <v>0</v>
      </c>
      <c r="T647" s="60"/>
      <c r="U647" s="4"/>
      <c r="V647" s="4"/>
      <c r="W647" s="4"/>
      <c r="X647" s="4"/>
      <c r="Y647" s="4"/>
    </row>
    <row r="648" spans="1:25" s="1" customFormat="1" ht="18.75" customHeight="1" x14ac:dyDescent="0.25">
      <c r="A648" s="19" t="s">
        <v>1091</v>
      </c>
      <c r="B648" s="19"/>
      <c r="C648" s="19" t="s">
        <v>91</v>
      </c>
      <c r="D648" s="215" t="s">
        <v>419</v>
      </c>
      <c r="E648" s="3" t="s">
        <v>748</v>
      </c>
      <c r="F648" s="11"/>
      <c r="G648" s="11"/>
      <c r="H648" s="11"/>
      <c r="I648" s="11"/>
      <c r="J648" s="163">
        <v>104.36</v>
      </c>
      <c r="K648" s="189">
        <f>0.16*3.14*J648</f>
        <v>52.43</v>
      </c>
      <c r="L648" s="11">
        <f t="shared" ref="L648" si="266">J648</f>
        <v>104.36</v>
      </c>
      <c r="M648" s="101">
        <v>1.1000000000000001</v>
      </c>
      <c r="N648" s="133">
        <f>M648*L648</f>
        <v>114.79600000000001</v>
      </c>
      <c r="O648" s="11"/>
      <c r="P648" s="11"/>
      <c r="Q648" s="11">
        <f t="shared" si="236"/>
        <v>0</v>
      </c>
      <c r="R648" s="11">
        <f t="shared" si="237"/>
        <v>0</v>
      </c>
      <c r="S648" s="42">
        <f t="shared" si="238"/>
        <v>0</v>
      </c>
      <c r="T648" s="60"/>
    </row>
    <row r="649" spans="1:25" s="1" customFormat="1" ht="18.75" customHeight="1" x14ac:dyDescent="0.25">
      <c r="A649" s="19" t="s">
        <v>1092</v>
      </c>
      <c r="B649" s="19"/>
      <c r="C649" s="19" t="s">
        <v>91</v>
      </c>
      <c r="D649" s="215" t="s">
        <v>1112</v>
      </c>
      <c r="E649" s="3" t="s">
        <v>17</v>
      </c>
      <c r="F649" s="11">
        <v>1</v>
      </c>
      <c r="G649" s="11"/>
      <c r="H649" s="11"/>
      <c r="I649" s="11"/>
      <c r="J649" s="163"/>
      <c r="K649" s="189">
        <v>0.11</v>
      </c>
      <c r="L649" s="11">
        <f t="shared" ref="L649:L650" si="267">F649</f>
        <v>1</v>
      </c>
      <c r="M649" s="101">
        <v>1</v>
      </c>
      <c r="N649" s="133">
        <f>M649*L649</f>
        <v>1</v>
      </c>
      <c r="O649" s="11"/>
      <c r="P649" s="11"/>
      <c r="Q649" s="11">
        <f t="shared" si="236"/>
        <v>0</v>
      </c>
      <c r="R649" s="11">
        <f t="shared" si="237"/>
        <v>0</v>
      </c>
      <c r="S649" s="42">
        <f t="shared" si="238"/>
        <v>0</v>
      </c>
      <c r="T649" s="60"/>
    </row>
    <row r="650" spans="1:25" s="1" customFormat="1" ht="18.75" customHeight="1" x14ac:dyDescent="0.25">
      <c r="A650" s="19" t="s">
        <v>1093</v>
      </c>
      <c r="B650" s="19"/>
      <c r="C650" s="19" t="s">
        <v>91</v>
      </c>
      <c r="D650" s="215" t="s">
        <v>558</v>
      </c>
      <c r="E650" s="3" t="s">
        <v>17</v>
      </c>
      <c r="F650" s="11">
        <v>1</v>
      </c>
      <c r="G650" s="11"/>
      <c r="H650" s="11"/>
      <c r="I650" s="11"/>
      <c r="J650" s="163"/>
      <c r="K650" s="189">
        <v>0.11</v>
      </c>
      <c r="L650" s="11">
        <f t="shared" si="267"/>
        <v>1</v>
      </c>
      <c r="M650" s="101">
        <v>1</v>
      </c>
      <c r="N650" s="133">
        <f t="shared" ref="N650:N651" si="268">M650*L650</f>
        <v>1</v>
      </c>
      <c r="O650" s="11"/>
      <c r="P650" s="11"/>
      <c r="Q650" s="11">
        <f t="shared" si="236"/>
        <v>0</v>
      </c>
      <c r="R650" s="11">
        <f t="shared" si="237"/>
        <v>0</v>
      </c>
      <c r="S650" s="42">
        <f t="shared" si="238"/>
        <v>0</v>
      </c>
      <c r="T650" s="60"/>
    </row>
    <row r="651" spans="1:25" s="1" customFormat="1" ht="15.75" customHeight="1" x14ac:dyDescent="0.25">
      <c r="A651" s="19" t="s">
        <v>1094</v>
      </c>
      <c r="B651" s="19"/>
      <c r="C651" s="19" t="s">
        <v>91</v>
      </c>
      <c r="D651" s="215" t="s">
        <v>461</v>
      </c>
      <c r="E651" s="3" t="s">
        <v>17</v>
      </c>
      <c r="F651" s="11">
        <v>1</v>
      </c>
      <c r="G651" s="11"/>
      <c r="H651" s="11"/>
      <c r="I651" s="11"/>
      <c r="J651" s="163"/>
      <c r="K651" s="189">
        <v>0.18</v>
      </c>
      <c r="L651" s="11">
        <f>F651</f>
        <v>1</v>
      </c>
      <c r="M651" s="101">
        <v>1</v>
      </c>
      <c r="N651" s="133">
        <f t="shared" si="268"/>
        <v>1</v>
      </c>
      <c r="O651" s="11"/>
      <c r="P651" s="11"/>
      <c r="Q651" s="11">
        <f t="shared" si="236"/>
        <v>0</v>
      </c>
      <c r="R651" s="11">
        <f t="shared" si="237"/>
        <v>0</v>
      </c>
      <c r="S651" s="42">
        <f t="shared" si="238"/>
        <v>0</v>
      </c>
      <c r="T651" s="60"/>
      <c r="U651" s="4"/>
      <c r="V651" s="4"/>
      <c r="W651" s="4"/>
      <c r="X651" s="4"/>
      <c r="Y651" s="4"/>
    </row>
    <row r="652" spans="1:25" s="1" customFormat="1" ht="15.75" customHeight="1" x14ac:dyDescent="0.25">
      <c r="A652" s="19" t="s">
        <v>1095</v>
      </c>
      <c r="B652" s="19"/>
      <c r="C652" s="19" t="s">
        <v>91</v>
      </c>
      <c r="D652" s="215" t="s">
        <v>426</v>
      </c>
      <c r="E652" s="3" t="s">
        <v>17</v>
      </c>
      <c r="F652" s="11">
        <v>4</v>
      </c>
      <c r="G652" s="11"/>
      <c r="H652" s="11"/>
      <c r="I652" s="11"/>
      <c r="J652" s="163"/>
      <c r="K652" s="189">
        <v>0.71</v>
      </c>
      <c r="L652" s="11">
        <f t="shared" ref="L652:L653" si="269">F652</f>
        <v>4</v>
      </c>
      <c r="M652" s="101">
        <v>1</v>
      </c>
      <c r="N652" s="133">
        <f t="shared" ref="N652:N653" si="270">M652*L652</f>
        <v>4</v>
      </c>
      <c r="O652" s="11"/>
      <c r="P652" s="11"/>
      <c r="Q652" s="11">
        <f t="shared" si="236"/>
        <v>0</v>
      </c>
      <c r="R652" s="11">
        <f t="shared" si="237"/>
        <v>0</v>
      </c>
      <c r="S652" s="42">
        <f t="shared" si="238"/>
        <v>0</v>
      </c>
      <c r="T652" s="60"/>
      <c r="U652" s="4"/>
      <c r="V652" s="4"/>
      <c r="W652" s="4"/>
      <c r="X652" s="4"/>
      <c r="Y652" s="4"/>
    </row>
    <row r="653" spans="1:25" s="1" customFormat="1" ht="15.75" customHeight="1" x14ac:dyDescent="0.25">
      <c r="A653" s="19" t="s">
        <v>1105</v>
      </c>
      <c r="B653" s="19"/>
      <c r="C653" s="19" t="s">
        <v>91</v>
      </c>
      <c r="D653" s="215" t="s">
        <v>243</v>
      </c>
      <c r="E653" s="3" t="s">
        <v>3</v>
      </c>
      <c r="F653" s="11">
        <v>0.02</v>
      </c>
      <c r="G653" s="11"/>
      <c r="H653" s="11"/>
      <c r="I653" s="11"/>
      <c r="J653" s="163"/>
      <c r="K653" s="189"/>
      <c r="L653" s="11">
        <f t="shared" si="269"/>
        <v>0.02</v>
      </c>
      <c r="M653" s="101">
        <v>1</v>
      </c>
      <c r="N653" s="133">
        <f t="shared" si="270"/>
        <v>0.02</v>
      </c>
      <c r="O653" s="11"/>
      <c r="P653" s="11"/>
      <c r="Q653" s="11">
        <f t="shared" si="236"/>
        <v>0</v>
      </c>
      <c r="R653" s="11">
        <f t="shared" si="237"/>
        <v>0</v>
      </c>
      <c r="S653" s="42">
        <f t="shared" si="238"/>
        <v>0</v>
      </c>
      <c r="T653" s="60"/>
    </row>
    <row r="654" spans="1:25" s="92" customFormat="1" ht="27" customHeight="1" x14ac:dyDescent="0.25">
      <c r="A654" s="44" t="s">
        <v>1096</v>
      </c>
      <c r="B654" s="230" t="s">
        <v>1626</v>
      </c>
      <c r="C654" s="44" t="s">
        <v>90</v>
      </c>
      <c r="D654" s="51" t="s">
        <v>876</v>
      </c>
      <c r="E654" s="41" t="s">
        <v>3</v>
      </c>
      <c r="F654" s="78">
        <f>F655</f>
        <v>56.6</v>
      </c>
      <c r="G654" s="41"/>
      <c r="H654" s="41"/>
      <c r="I654" s="41"/>
      <c r="J654" s="41"/>
      <c r="K654" s="71">
        <f>F654</f>
        <v>57</v>
      </c>
      <c r="L654" s="100">
        <f>K654</f>
        <v>57</v>
      </c>
      <c r="M654" s="102">
        <v>1</v>
      </c>
      <c r="N654" s="108">
        <f>ROUND(M654*L654,2)</f>
        <v>57</v>
      </c>
      <c r="O654" s="42"/>
      <c r="P654" s="42"/>
      <c r="Q654" s="46">
        <f t="shared" si="236"/>
        <v>0</v>
      </c>
      <c r="R654" s="46">
        <f t="shared" si="237"/>
        <v>0</v>
      </c>
      <c r="S654" s="42">
        <f t="shared" si="238"/>
        <v>0</v>
      </c>
      <c r="T654" s="62"/>
    </row>
    <row r="655" spans="1:25" s="1" customFormat="1" ht="29.25" customHeight="1" x14ac:dyDescent="0.25">
      <c r="A655" s="19" t="s">
        <v>1097</v>
      </c>
      <c r="B655" s="19"/>
      <c r="C655" s="19" t="s">
        <v>91</v>
      </c>
      <c r="D655" s="69" t="s">
        <v>424</v>
      </c>
      <c r="E655" s="3" t="s">
        <v>3</v>
      </c>
      <c r="F655" s="57">
        <v>56.6</v>
      </c>
      <c r="G655" s="14"/>
      <c r="H655" s="14"/>
      <c r="I655" s="14"/>
      <c r="J655" s="45"/>
      <c r="K655" s="195">
        <f>F655</f>
        <v>57</v>
      </c>
      <c r="L655" s="101">
        <f>K655</f>
        <v>57</v>
      </c>
      <c r="M655" s="101">
        <v>1.1000000000000001</v>
      </c>
      <c r="N655" s="133">
        <f>ROUND(M655*L655,2)</f>
        <v>62.7</v>
      </c>
      <c r="O655" s="11"/>
      <c r="P655" s="11"/>
      <c r="Q655" s="11">
        <f t="shared" si="236"/>
        <v>0</v>
      </c>
      <c r="R655" s="11">
        <f t="shared" si="237"/>
        <v>0</v>
      </c>
      <c r="S655" s="42">
        <f t="shared" si="238"/>
        <v>0</v>
      </c>
      <c r="T655" s="60"/>
      <c r="U655" s="4"/>
    </row>
    <row r="656" spans="1:25" s="152" customFormat="1" ht="25.5" customHeight="1" x14ac:dyDescent="0.25">
      <c r="A656" s="19" t="s">
        <v>2536</v>
      </c>
      <c r="B656" s="19"/>
      <c r="C656" s="19" t="s">
        <v>91</v>
      </c>
      <c r="D656" s="69" t="s">
        <v>2574</v>
      </c>
      <c r="E656" s="14" t="s">
        <v>2</v>
      </c>
      <c r="F656" s="292">
        <f>F655</f>
        <v>56.6</v>
      </c>
      <c r="G656" s="292"/>
      <c r="H656" s="292"/>
      <c r="I656" s="292"/>
      <c r="J656" s="292"/>
      <c r="K656" s="292">
        <f>F656</f>
        <v>56.6</v>
      </c>
      <c r="L656" s="57">
        <f>K656</f>
        <v>56.6</v>
      </c>
      <c r="M656" s="101">
        <v>0.7</v>
      </c>
      <c r="N656" s="107">
        <f>ROUND(M656*L656,2)</f>
        <v>39.619999999999997</v>
      </c>
      <c r="O656" s="11"/>
      <c r="P656" s="11"/>
      <c r="Q656" s="11">
        <f t="shared" ref="Q656" si="271">ROUND(N656*O656,2)</f>
        <v>0</v>
      </c>
      <c r="R656" s="11">
        <f t="shared" ref="R656" si="272">ROUND(N656*P656,2)</f>
        <v>0</v>
      </c>
      <c r="S656" s="42">
        <f t="shared" ref="S656" si="273">ROUND(Q656+R656,2)</f>
        <v>0</v>
      </c>
      <c r="T656" s="60"/>
    </row>
    <row r="657" spans="1:25" s="88" customFormat="1" ht="27.75" customHeight="1" x14ac:dyDescent="0.25">
      <c r="A657" s="44" t="s">
        <v>1098</v>
      </c>
      <c r="B657" s="230" t="s">
        <v>1627</v>
      </c>
      <c r="C657" s="40" t="s">
        <v>90</v>
      </c>
      <c r="D657" s="72" t="s">
        <v>192</v>
      </c>
      <c r="E657" s="41" t="s">
        <v>17</v>
      </c>
      <c r="F657" s="71">
        <f>F658</f>
        <v>1</v>
      </c>
      <c r="G657" s="71"/>
      <c r="H657" s="71"/>
      <c r="I657" s="71"/>
      <c r="J657" s="71"/>
      <c r="K657" s="71"/>
      <c r="L657" s="71">
        <f>L658</f>
        <v>1</v>
      </c>
      <c r="M657" s="102">
        <v>1</v>
      </c>
      <c r="N657" s="108">
        <f>ROUND(M657*L657,2)</f>
        <v>1</v>
      </c>
      <c r="O657" s="42"/>
      <c r="P657" s="42"/>
      <c r="Q657" s="46">
        <f t="shared" si="236"/>
        <v>0</v>
      </c>
      <c r="R657" s="46">
        <f t="shared" si="237"/>
        <v>0</v>
      </c>
      <c r="S657" s="42">
        <f t="shared" si="238"/>
        <v>0</v>
      </c>
      <c r="T657" s="63"/>
      <c r="U657" s="87"/>
      <c r="V657" s="87"/>
      <c r="W657" s="87"/>
      <c r="X657" s="87"/>
      <c r="Y657" s="87"/>
    </row>
    <row r="658" spans="1:25" s="88" customFormat="1" ht="42" customHeight="1" x14ac:dyDescent="0.25">
      <c r="A658" s="19" t="s">
        <v>1099</v>
      </c>
      <c r="B658" s="19"/>
      <c r="C658" s="40" t="s">
        <v>91</v>
      </c>
      <c r="D658" s="215" t="s">
        <v>1113</v>
      </c>
      <c r="E658" s="28" t="s">
        <v>17</v>
      </c>
      <c r="F658" s="135">
        <v>1</v>
      </c>
      <c r="G658" s="59"/>
      <c r="H658" s="59"/>
      <c r="I658" s="59"/>
      <c r="J658" s="71"/>
      <c r="K658" s="192"/>
      <c r="L658" s="58">
        <f>F658</f>
        <v>1</v>
      </c>
      <c r="M658" s="101">
        <v>1</v>
      </c>
      <c r="N658" s="133">
        <f t="shared" ref="N658" si="274">ROUND(M658*L658,2)</f>
        <v>1</v>
      </c>
      <c r="O658" s="25"/>
      <c r="P658" s="25"/>
      <c r="Q658" s="11">
        <f t="shared" si="236"/>
        <v>0</v>
      </c>
      <c r="R658" s="11">
        <f t="shared" si="237"/>
        <v>0</v>
      </c>
      <c r="S658" s="42">
        <f t="shared" si="238"/>
        <v>0</v>
      </c>
      <c r="T658" s="63"/>
      <c r="U658" s="87"/>
      <c r="V658" s="87"/>
      <c r="W658" s="87"/>
      <c r="X658" s="87"/>
      <c r="Y658" s="87"/>
    </row>
    <row r="659" spans="1:25" s="86" customFormat="1" ht="22.5" customHeight="1" x14ac:dyDescent="0.25">
      <c r="A659" s="65" t="s">
        <v>35</v>
      </c>
      <c r="B659" s="65"/>
      <c r="C659" s="65"/>
      <c r="D659" s="49" t="s">
        <v>1114</v>
      </c>
      <c r="E659" s="66"/>
      <c r="F659" s="67"/>
      <c r="G659" s="66"/>
      <c r="H659" s="66"/>
      <c r="I659" s="66"/>
      <c r="J659" s="66"/>
      <c r="K659" s="66"/>
      <c r="L659" s="144"/>
      <c r="M659" s="98"/>
      <c r="N659" s="105"/>
      <c r="O659" s="68"/>
      <c r="P659" s="68"/>
      <c r="Q659" s="39"/>
      <c r="R659" s="39"/>
      <c r="S659" s="68"/>
      <c r="T659" s="68"/>
      <c r="U659" s="85"/>
      <c r="V659" s="85"/>
      <c r="W659" s="85"/>
      <c r="X659" s="85"/>
      <c r="Y659" s="85"/>
    </row>
    <row r="660" spans="1:25" s="92" customFormat="1" ht="25.5" customHeight="1" x14ac:dyDescent="0.25">
      <c r="A660" s="44" t="s">
        <v>1100</v>
      </c>
      <c r="B660" s="230" t="s">
        <v>1624</v>
      </c>
      <c r="C660" s="44" t="s">
        <v>90</v>
      </c>
      <c r="D660" s="51" t="s">
        <v>92</v>
      </c>
      <c r="E660" s="41" t="s">
        <v>3</v>
      </c>
      <c r="F660" s="71"/>
      <c r="G660" s="41"/>
      <c r="H660" s="41"/>
      <c r="I660" s="41"/>
      <c r="J660" s="43"/>
      <c r="K660" s="43">
        <f>SUM(K661:K663)</f>
        <v>32.49</v>
      </c>
      <c r="L660" s="43"/>
      <c r="M660" s="100"/>
      <c r="N660" s="43">
        <f>K660</f>
        <v>32.49</v>
      </c>
      <c r="O660" s="42"/>
      <c r="P660" s="42"/>
      <c r="Q660" s="46">
        <f t="shared" si="236"/>
        <v>0</v>
      </c>
      <c r="R660" s="46">
        <f t="shared" si="237"/>
        <v>0</v>
      </c>
      <c r="S660" s="42">
        <f t="shared" si="238"/>
        <v>0</v>
      </c>
      <c r="T660" s="42" t="s">
        <v>93</v>
      </c>
      <c r="U660" s="91"/>
      <c r="V660" s="91"/>
      <c r="W660" s="91"/>
      <c r="X660" s="91"/>
      <c r="Y660" s="91"/>
    </row>
    <row r="661" spans="1:25" s="1" customFormat="1" ht="18.75" customHeight="1" x14ac:dyDescent="0.25">
      <c r="A661" s="19" t="s">
        <v>1101</v>
      </c>
      <c r="B661" s="19"/>
      <c r="C661" s="19" t="s">
        <v>91</v>
      </c>
      <c r="D661" s="215" t="s">
        <v>417</v>
      </c>
      <c r="E661" s="3" t="s">
        <v>748</v>
      </c>
      <c r="F661" s="11"/>
      <c r="G661" s="11"/>
      <c r="H661" s="11"/>
      <c r="I661" s="11"/>
      <c r="J661" s="163">
        <v>0.2</v>
      </c>
      <c r="K661" s="189">
        <f>0.1*3.14*J661</f>
        <v>0.06</v>
      </c>
      <c r="L661" s="11">
        <f>J661</f>
        <v>0.2</v>
      </c>
      <c r="M661" s="101">
        <v>1.1000000000000001</v>
      </c>
      <c r="N661" s="133">
        <f>M661*L661</f>
        <v>0.22</v>
      </c>
      <c r="O661" s="11"/>
      <c r="P661" s="11"/>
      <c r="Q661" s="11">
        <f>ROUND(N661*O661,2)</f>
        <v>0</v>
      </c>
      <c r="R661" s="11">
        <f t="shared" si="237"/>
        <v>0</v>
      </c>
      <c r="S661" s="42">
        <f t="shared" si="238"/>
        <v>0</v>
      </c>
      <c r="T661" s="60"/>
      <c r="U661" s="4"/>
      <c r="V661" s="4"/>
      <c r="W661" s="4"/>
      <c r="X661" s="4"/>
      <c r="Y661" s="4"/>
    </row>
    <row r="662" spans="1:25" s="1" customFormat="1" ht="18.75" customHeight="1" x14ac:dyDescent="0.25">
      <c r="A662" s="19" t="s">
        <v>1102</v>
      </c>
      <c r="B662" s="19"/>
      <c r="C662" s="19" t="s">
        <v>91</v>
      </c>
      <c r="D662" s="215" t="s">
        <v>475</v>
      </c>
      <c r="E662" s="3" t="s">
        <v>748</v>
      </c>
      <c r="F662" s="11"/>
      <c r="G662" s="11"/>
      <c r="H662" s="11"/>
      <c r="I662" s="11"/>
      <c r="J662" s="163">
        <v>101.46</v>
      </c>
      <c r="K662" s="189">
        <f>0.1*3.14*J662</f>
        <v>31.86</v>
      </c>
      <c r="L662" s="11">
        <f t="shared" ref="L662" si="275">J662</f>
        <v>101.46</v>
      </c>
      <c r="M662" s="101">
        <v>1.1000000000000001</v>
      </c>
      <c r="N662" s="133">
        <f>M662*L662</f>
        <v>111.60599999999999</v>
      </c>
      <c r="O662" s="11"/>
      <c r="P662" s="11"/>
      <c r="Q662" s="11">
        <f t="shared" si="236"/>
        <v>0</v>
      </c>
      <c r="R662" s="11">
        <f t="shared" si="237"/>
        <v>0</v>
      </c>
      <c r="S662" s="42">
        <f t="shared" si="238"/>
        <v>0</v>
      </c>
      <c r="T662" s="60"/>
    </row>
    <row r="663" spans="1:25" s="1" customFormat="1" ht="18.75" customHeight="1" x14ac:dyDescent="0.25">
      <c r="A663" s="19" t="s">
        <v>1103</v>
      </c>
      <c r="B663" s="19"/>
      <c r="C663" s="19" t="s">
        <v>91</v>
      </c>
      <c r="D663" s="215" t="s">
        <v>476</v>
      </c>
      <c r="E663" s="3" t="s">
        <v>17</v>
      </c>
      <c r="F663" s="11">
        <v>7</v>
      </c>
      <c r="G663" s="11"/>
      <c r="H663" s="11"/>
      <c r="I663" s="11"/>
      <c r="J663" s="163"/>
      <c r="K663" s="189">
        <v>0.56999999999999995</v>
      </c>
      <c r="L663" s="11">
        <f t="shared" ref="L663" si="276">F663</f>
        <v>7</v>
      </c>
      <c r="M663" s="101">
        <v>1</v>
      </c>
      <c r="N663" s="133">
        <f>M663*L663</f>
        <v>7</v>
      </c>
      <c r="O663" s="11"/>
      <c r="P663" s="11"/>
      <c r="Q663" s="11">
        <f t="shared" si="236"/>
        <v>0</v>
      </c>
      <c r="R663" s="11">
        <f t="shared" si="237"/>
        <v>0</v>
      </c>
      <c r="S663" s="42">
        <f t="shared" si="238"/>
        <v>0</v>
      </c>
      <c r="T663" s="60"/>
    </row>
    <row r="664" spans="1:25" s="1" customFormat="1" ht="15.75" customHeight="1" x14ac:dyDescent="0.25">
      <c r="A664" s="19" t="s">
        <v>1104</v>
      </c>
      <c r="B664" s="19"/>
      <c r="C664" s="19" t="s">
        <v>91</v>
      </c>
      <c r="D664" s="215" t="s">
        <v>243</v>
      </c>
      <c r="E664" s="3" t="s">
        <v>3</v>
      </c>
      <c r="F664" s="11">
        <v>0.01</v>
      </c>
      <c r="G664" s="11"/>
      <c r="H664" s="11"/>
      <c r="I664" s="11"/>
      <c r="J664" s="163"/>
      <c r="K664" s="189"/>
      <c r="L664" s="11">
        <f t="shared" ref="L664" si="277">F664</f>
        <v>0.01</v>
      </c>
      <c r="M664" s="101">
        <v>1</v>
      </c>
      <c r="N664" s="133">
        <f t="shared" ref="N664" si="278">M664*L664</f>
        <v>0.01</v>
      </c>
      <c r="O664" s="11"/>
      <c r="P664" s="11"/>
      <c r="Q664" s="11">
        <f t="shared" si="236"/>
        <v>0</v>
      </c>
      <c r="R664" s="11">
        <f t="shared" si="237"/>
        <v>0</v>
      </c>
      <c r="S664" s="42">
        <f t="shared" si="238"/>
        <v>0</v>
      </c>
      <c r="T664" s="60"/>
    </row>
    <row r="665" spans="1:25" s="92" customFormat="1" ht="27" customHeight="1" x14ac:dyDescent="0.25">
      <c r="A665" s="44" t="s">
        <v>1106</v>
      </c>
      <c r="B665" s="230" t="s">
        <v>1626</v>
      </c>
      <c r="C665" s="44" t="s">
        <v>90</v>
      </c>
      <c r="D665" s="51" t="s">
        <v>876</v>
      </c>
      <c r="E665" s="41" t="s">
        <v>3</v>
      </c>
      <c r="F665" s="78">
        <f>F666</f>
        <v>35.46</v>
      </c>
      <c r="G665" s="41"/>
      <c r="H665" s="41"/>
      <c r="I665" s="41"/>
      <c r="J665" s="41"/>
      <c r="K665" s="71">
        <f>F665</f>
        <v>35</v>
      </c>
      <c r="L665" s="100">
        <f>K665</f>
        <v>35</v>
      </c>
      <c r="M665" s="102">
        <v>1</v>
      </c>
      <c r="N665" s="108">
        <f>ROUND(M665*L665,2)</f>
        <v>35</v>
      </c>
      <c r="O665" s="42"/>
      <c r="P665" s="42"/>
      <c r="Q665" s="46">
        <f t="shared" si="236"/>
        <v>0</v>
      </c>
      <c r="R665" s="46">
        <f t="shared" si="237"/>
        <v>0</v>
      </c>
      <c r="S665" s="42">
        <f t="shared" si="238"/>
        <v>0</v>
      </c>
      <c r="T665" s="62"/>
    </row>
    <row r="666" spans="1:25" s="1" customFormat="1" ht="29.25" customHeight="1" x14ac:dyDescent="0.25">
      <c r="A666" s="19" t="s">
        <v>1107</v>
      </c>
      <c r="B666" s="19"/>
      <c r="C666" s="19" t="s">
        <v>91</v>
      </c>
      <c r="D666" s="69" t="s">
        <v>424</v>
      </c>
      <c r="E666" s="3" t="s">
        <v>3</v>
      </c>
      <c r="F666" s="57">
        <v>35.46</v>
      </c>
      <c r="G666" s="14"/>
      <c r="H666" s="14"/>
      <c r="I666" s="14"/>
      <c r="J666" s="45"/>
      <c r="K666" s="195">
        <f>F666</f>
        <v>35</v>
      </c>
      <c r="L666" s="101">
        <f>K666</f>
        <v>35</v>
      </c>
      <c r="M666" s="101">
        <v>1.1000000000000001</v>
      </c>
      <c r="N666" s="133">
        <f>ROUND(M666*L666,2)</f>
        <v>38.5</v>
      </c>
      <c r="O666" s="11"/>
      <c r="P666" s="11"/>
      <c r="Q666" s="11">
        <f t="shared" ref="Q666:Q736" si="279">ROUND(N666*O666,2)</f>
        <v>0</v>
      </c>
      <c r="R666" s="11">
        <f t="shared" ref="R666:R736" si="280">ROUND(N666*P666,2)</f>
        <v>0</v>
      </c>
      <c r="S666" s="42">
        <f t="shared" ref="S666:S736" si="281">ROUND(Q666+R666,2)</f>
        <v>0</v>
      </c>
      <c r="T666" s="60"/>
      <c r="U666" s="4"/>
    </row>
    <row r="667" spans="1:25" s="152" customFormat="1" ht="25.5" customHeight="1" x14ac:dyDescent="0.25">
      <c r="A667" s="19" t="s">
        <v>2537</v>
      </c>
      <c r="B667" s="19"/>
      <c r="C667" s="19" t="s">
        <v>91</v>
      </c>
      <c r="D667" s="69" t="s">
        <v>2574</v>
      </c>
      <c r="E667" s="14" t="s">
        <v>2</v>
      </c>
      <c r="F667" s="292">
        <f>F666</f>
        <v>35.46</v>
      </c>
      <c r="G667" s="292"/>
      <c r="H667" s="292"/>
      <c r="I667" s="292"/>
      <c r="J667" s="292"/>
      <c r="K667" s="292">
        <f>F667</f>
        <v>35.46</v>
      </c>
      <c r="L667" s="57">
        <f>K667</f>
        <v>35.46</v>
      </c>
      <c r="M667" s="101">
        <v>0.7</v>
      </c>
      <c r="N667" s="107">
        <f>ROUND(M667*L667,2)</f>
        <v>24.82</v>
      </c>
      <c r="O667" s="11"/>
      <c r="P667" s="11"/>
      <c r="Q667" s="11">
        <f t="shared" ref="Q667" si="282">ROUND(N667*O667,2)</f>
        <v>0</v>
      </c>
      <c r="R667" s="11">
        <f t="shared" ref="R667" si="283">ROUND(N667*P667,2)</f>
        <v>0</v>
      </c>
      <c r="S667" s="42">
        <f t="shared" ref="S667" si="284">ROUND(Q667+R667,2)</f>
        <v>0</v>
      </c>
      <c r="T667" s="60"/>
    </row>
    <row r="668" spans="1:25" s="88" customFormat="1" ht="27.75" customHeight="1" x14ac:dyDescent="0.25">
      <c r="A668" s="44" t="s">
        <v>1108</v>
      </c>
      <c r="B668" s="230" t="s">
        <v>1627</v>
      </c>
      <c r="C668" s="40" t="s">
        <v>90</v>
      </c>
      <c r="D668" s="72" t="s">
        <v>192</v>
      </c>
      <c r="E668" s="41" t="s">
        <v>17</v>
      </c>
      <c r="F668" s="71">
        <f>F669</f>
        <v>1</v>
      </c>
      <c r="G668" s="71"/>
      <c r="H668" s="71"/>
      <c r="I668" s="71"/>
      <c r="J668" s="71"/>
      <c r="K668" s="71"/>
      <c r="L668" s="71">
        <f>L669</f>
        <v>1</v>
      </c>
      <c r="M668" s="102">
        <v>1</v>
      </c>
      <c r="N668" s="108">
        <f>ROUND(M668*L668,2)</f>
        <v>1</v>
      </c>
      <c r="O668" s="42"/>
      <c r="P668" s="42"/>
      <c r="Q668" s="46">
        <f t="shared" si="279"/>
        <v>0</v>
      </c>
      <c r="R668" s="46">
        <f t="shared" si="280"/>
        <v>0</v>
      </c>
      <c r="S668" s="42">
        <f t="shared" si="281"/>
        <v>0</v>
      </c>
      <c r="T668" s="63"/>
      <c r="U668" s="87"/>
      <c r="V668" s="87"/>
      <c r="W668" s="87"/>
      <c r="X668" s="87"/>
      <c r="Y668" s="87"/>
    </row>
    <row r="669" spans="1:25" s="88" customFormat="1" ht="25.5" customHeight="1" x14ac:dyDescent="0.25">
      <c r="A669" s="19" t="s">
        <v>1109</v>
      </c>
      <c r="B669" s="19"/>
      <c r="C669" s="40" t="s">
        <v>91</v>
      </c>
      <c r="D669" s="215" t="s">
        <v>477</v>
      </c>
      <c r="E669" s="14" t="s">
        <v>17</v>
      </c>
      <c r="F669" s="155">
        <v>1</v>
      </c>
      <c r="G669" s="59"/>
      <c r="H669" s="59"/>
      <c r="I669" s="59"/>
      <c r="J669" s="71"/>
      <c r="K669" s="192"/>
      <c r="L669" s="58">
        <f>F669</f>
        <v>1</v>
      </c>
      <c r="M669" s="101">
        <v>1</v>
      </c>
      <c r="N669" s="133">
        <f t="shared" ref="N669" si="285">ROUND(M669*L669,2)</f>
        <v>1</v>
      </c>
      <c r="O669" s="25"/>
      <c r="P669" s="25"/>
      <c r="Q669" s="11">
        <f t="shared" si="279"/>
        <v>0</v>
      </c>
      <c r="R669" s="11">
        <f t="shared" si="280"/>
        <v>0</v>
      </c>
      <c r="S669" s="42">
        <f t="shared" si="281"/>
        <v>0</v>
      </c>
      <c r="T669" s="63"/>
      <c r="U669" s="87"/>
      <c r="V669" s="87"/>
      <c r="W669" s="87"/>
      <c r="X669" s="87"/>
      <c r="Y669" s="87"/>
    </row>
    <row r="670" spans="1:25" s="86" customFormat="1" ht="22.5" customHeight="1" x14ac:dyDescent="0.25">
      <c r="A670" s="65" t="s">
        <v>36</v>
      </c>
      <c r="B670" s="65"/>
      <c r="C670" s="65"/>
      <c r="D670" s="49" t="s">
        <v>1115</v>
      </c>
      <c r="E670" s="66"/>
      <c r="F670" s="67"/>
      <c r="G670" s="66"/>
      <c r="H670" s="66"/>
      <c r="I670" s="66"/>
      <c r="J670" s="66"/>
      <c r="K670" s="66"/>
      <c r="L670" s="144"/>
      <c r="M670" s="98"/>
      <c r="N670" s="105"/>
      <c r="O670" s="68"/>
      <c r="P670" s="68"/>
      <c r="Q670" s="39"/>
      <c r="R670" s="39"/>
      <c r="S670" s="68"/>
      <c r="T670" s="68"/>
      <c r="U670" s="85"/>
      <c r="V670" s="85"/>
      <c r="W670" s="85"/>
      <c r="X670" s="85"/>
      <c r="Y670" s="85"/>
    </row>
    <row r="671" spans="1:25" s="92" customFormat="1" ht="25.5" customHeight="1" x14ac:dyDescent="0.25">
      <c r="A671" s="44" t="s">
        <v>1116</v>
      </c>
      <c r="B671" s="230" t="s">
        <v>1624</v>
      </c>
      <c r="C671" s="44" t="s">
        <v>90</v>
      </c>
      <c r="D671" s="51" t="s">
        <v>92</v>
      </c>
      <c r="E671" s="41" t="s">
        <v>3</v>
      </c>
      <c r="F671" s="71"/>
      <c r="G671" s="41"/>
      <c r="H671" s="41"/>
      <c r="I671" s="41"/>
      <c r="J671" s="43"/>
      <c r="K671" s="43">
        <f>SUM(K672:K674)</f>
        <v>44.13</v>
      </c>
      <c r="L671" s="43"/>
      <c r="M671" s="100"/>
      <c r="N671" s="43">
        <f>K671</f>
        <v>44.13</v>
      </c>
      <c r="O671" s="42"/>
      <c r="P671" s="42"/>
      <c r="Q671" s="46">
        <f t="shared" si="279"/>
        <v>0</v>
      </c>
      <c r="R671" s="46">
        <f t="shared" si="280"/>
        <v>0</v>
      </c>
      <c r="S671" s="42">
        <f t="shared" si="281"/>
        <v>0</v>
      </c>
      <c r="T671" s="42" t="s">
        <v>93</v>
      </c>
      <c r="U671" s="91"/>
      <c r="V671" s="91"/>
      <c r="W671" s="91"/>
      <c r="X671" s="91"/>
      <c r="Y671" s="91"/>
    </row>
    <row r="672" spans="1:25" s="1" customFormat="1" ht="18.75" customHeight="1" x14ac:dyDescent="0.25">
      <c r="A672" s="19" t="s">
        <v>1117</v>
      </c>
      <c r="B672" s="19"/>
      <c r="C672" s="19" t="s">
        <v>91</v>
      </c>
      <c r="D672" s="215" t="s">
        <v>418</v>
      </c>
      <c r="E672" s="3" t="s">
        <v>748</v>
      </c>
      <c r="F672" s="11"/>
      <c r="G672" s="11"/>
      <c r="H672" s="11"/>
      <c r="I672" s="11"/>
      <c r="J672" s="163">
        <v>1.1499999999999999</v>
      </c>
      <c r="K672" s="189">
        <f>0.16*3.14*J672</f>
        <v>0.57999999999999996</v>
      </c>
      <c r="L672" s="11">
        <f>J672</f>
        <v>1.1499999999999999</v>
      </c>
      <c r="M672" s="101">
        <v>1.1000000000000001</v>
      </c>
      <c r="N672" s="133">
        <f>M672*L672</f>
        <v>1.2649999999999999</v>
      </c>
      <c r="O672" s="11"/>
      <c r="P672" s="11"/>
      <c r="Q672" s="11">
        <f t="shared" si="279"/>
        <v>0</v>
      </c>
      <c r="R672" s="11">
        <f t="shared" si="280"/>
        <v>0</v>
      </c>
      <c r="S672" s="42">
        <f t="shared" si="281"/>
        <v>0</v>
      </c>
      <c r="T672" s="60"/>
      <c r="U672" s="4"/>
      <c r="V672" s="4"/>
      <c r="W672" s="4"/>
      <c r="X672" s="4"/>
      <c r="Y672" s="4"/>
    </row>
    <row r="673" spans="1:25" s="1" customFormat="1" ht="18.75" customHeight="1" x14ac:dyDescent="0.25">
      <c r="A673" s="19" t="s">
        <v>1118</v>
      </c>
      <c r="B673" s="19"/>
      <c r="C673" s="19" t="s">
        <v>91</v>
      </c>
      <c r="D673" s="215" t="s">
        <v>419</v>
      </c>
      <c r="E673" s="3" t="s">
        <v>748</v>
      </c>
      <c r="F673" s="11"/>
      <c r="G673" s="11"/>
      <c r="H673" s="11"/>
      <c r="I673" s="11"/>
      <c r="J673" s="163">
        <v>86.33</v>
      </c>
      <c r="K673" s="189">
        <f>0.16*3.14*J673</f>
        <v>43.37</v>
      </c>
      <c r="L673" s="11">
        <f t="shared" ref="L673" si="286">J673</f>
        <v>86.33</v>
      </c>
      <c r="M673" s="101">
        <v>1.1000000000000001</v>
      </c>
      <c r="N673" s="133">
        <f>M673*L673</f>
        <v>94.962999999999994</v>
      </c>
      <c r="O673" s="11"/>
      <c r="P673" s="11"/>
      <c r="Q673" s="11">
        <f t="shared" si="279"/>
        <v>0</v>
      </c>
      <c r="R673" s="11">
        <f t="shared" si="280"/>
        <v>0</v>
      </c>
      <c r="S673" s="42">
        <f t="shared" si="281"/>
        <v>0</v>
      </c>
      <c r="T673" s="60"/>
    </row>
    <row r="674" spans="1:25" s="1" customFormat="1" ht="18.75" customHeight="1" x14ac:dyDescent="0.25">
      <c r="A674" s="19" t="s">
        <v>1119</v>
      </c>
      <c r="B674" s="19"/>
      <c r="C674" s="19" t="s">
        <v>91</v>
      </c>
      <c r="D674" s="215" t="s">
        <v>426</v>
      </c>
      <c r="E674" s="3" t="s">
        <v>17</v>
      </c>
      <c r="F674" s="11">
        <v>1</v>
      </c>
      <c r="G674" s="11"/>
      <c r="H674" s="11"/>
      <c r="I674" s="11"/>
      <c r="J674" s="163"/>
      <c r="K674" s="189">
        <v>0.18</v>
      </c>
      <c r="L674" s="11">
        <f t="shared" ref="L674:L675" si="287">F674</f>
        <v>1</v>
      </c>
      <c r="M674" s="101">
        <v>1</v>
      </c>
      <c r="N674" s="133">
        <f>M674*L674</f>
        <v>1</v>
      </c>
      <c r="O674" s="11"/>
      <c r="P674" s="11"/>
      <c r="Q674" s="11">
        <f t="shared" si="279"/>
        <v>0</v>
      </c>
      <c r="R674" s="11">
        <f t="shared" si="280"/>
        <v>0</v>
      </c>
      <c r="S674" s="42">
        <f t="shared" si="281"/>
        <v>0</v>
      </c>
      <c r="T674" s="60"/>
    </row>
    <row r="675" spans="1:25" s="1" customFormat="1" ht="15.75" customHeight="1" x14ac:dyDescent="0.25">
      <c r="A675" s="19" t="s">
        <v>1120</v>
      </c>
      <c r="B675" s="19"/>
      <c r="C675" s="19" t="s">
        <v>91</v>
      </c>
      <c r="D675" s="215" t="s">
        <v>243</v>
      </c>
      <c r="E675" s="3" t="s">
        <v>3</v>
      </c>
      <c r="F675" s="11">
        <v>0.02</v>
      </c>
      <c r="G675" s="11"/>
      <c r="H675" s="11"/>
      <c r="I675" s="11"/>
      <c r="J675" s="163"/>
      <c r="K675" s="189"/>
      <c r="L675" s="11">
        <f t="shared" si="287"/>
        <v>0.02</v>
      </c>
      <c r="M675" s="101">
        <v>1</v>
      </c>
      <c r="N675" s="133">
        <f t="shared" ref="N675" si="288">M675*L675</f>
        <v>0.02</v>
      </c>
      <c r="O675" s="11"/>
      <c r="P675" s="11"/>
      <c r="Q675" s="11">
        <f t="shared" si="279"/>
        <v>0</v>
      </c>
      <c r="R675" s="11">
        <f t="shared" si="280"/>
        <v>0</v>
      </c>
      <c r="S675" s="42">
        <f t="shared" si="281"/>
        <v>0</v>
      </c>
      <c r="T675" s="60"/>
    </row>
    <row r="676" spans="1:25" s="92" customFormat="1" ht="27" customHeight="1" x14ac:dyDescent="0.25">
      <c r="A676" s="44" t="s">
        <v>1121</v>
      </c>
      <c r="B676" s="230" t="s">
        <v>1626</v>
      </c>
      <c r="C676" s="44" t="s">
        <v>90</v>
      </c>
      <c r="D676" s="51" t="s">
        <v>876</v>
      </c>
      <c r="E676" s="41" t="s">
        <v>3</v>
      </c>
      <c r="F676" s="78">
        <f>F677</f>
        <v>46.26</v>
      </c>
      <c r="G676" s="41"/>
      <c r="H676" s="41"/>
      <c r="I676" s="41"/>
      <c r="J676" s="41"/>
      <c r="K676" s="78">
        <f>F676</f>
        <v>46.26</v>
      </c>
      <c r="L676" s="78">
        <f>K676</f>
        <v>46.26</v>
      </c>
      <c r="M676" s="102">
        <v>1</v>
      </c>
      <c r="N676" s="108">
        <f>ROUND(M676*L676,2)</f>
        <v>46.26</v>
      </c>
      <c r="O676" s="42"/>
      <c r="P676" s="42"/>
      <c r="Q676" s="46">
        <f t="shared" si="279"/>
        <v>0</v>
      </c>
      <c r="R676" s="46">
        <f t="shared" si="280"/>
        <v>0</v>
      </c>
      <c r="S676" s="42">
        <f t="shared" si="281"/>
        <v>0</v>
      </c>
      <c r="T676" s="62"/>
    </row>
    <row r="677" spans="1:25" s="1" customFormat="1" ht="29.25" customHeight="1" x14ac:dyDescent="0.25">
      <c r="A677" s="19" t="s">
        <v>1122</v>
      </c>
      <c r="B677" s="19"/>
      <c r="C677" s="19" t="s">
        <v>91</v>
      </c>
      <c r="D677" s="69" t="s">
        <v>424</v>
      </c>
      <c r="E677" s="3" t="s">
        <v>3</v>
      </c>
      <c r="F677" s="57">
        <v>46.26</v>
      </c>
      <c r="G677" s="14"/>
      <c r="H677" s="14"/>
      <c r="I677" s="14"/>
      <c r="J677" s="45"/>
      <c r="K677" s="193">
        <f>F677</f>
        <v>46.26</v>
      </c>
      <c r="L677" s="57">
        <f>K677</f>
        <v>46.26</v>
      </c>
      <c r="M677" s="101">
        <v>1.1000000000000001</v>
      </c>
      <c r="N677" s="133">
        <f>ROUND(M677*L677,2)</f>
        <v>50.89</v>
      </c>
      <c r="O677" s="11"/>
      <c r="P677" s="11"/>
      <c r="Q677" s="11">
        <f t="shared" si="279"/>
        <v>0</v>
      </c>
      <c r="R677" s="11">
        <f t="shared" si="280"/>
        <v>0</v>
      </c>
      <c r="S677" s="42">
        <f t="shared" si="281"/>
        <v>0</v>
      </c>
      <c r="T677" s="60"/>
      <c r="U677" s="4"/>
    </row>
    <row r="678" spans="1:25" s="152" customFormat="1" ht="25.5" customHeight="1" x14ac:dyDescent="0.25">
      <c r="A678" s="19" t="s">
        <v>2538</v>
      </c>
      <c r="B678" s="19"/>
      <c r="C678" s="19" t="s">
        <v>91</v>
      </c>
      <c r="D678" s="69" t="s">
        <v>2574</v>
      </c>
      <c r="E678" s="14" t="s">
        <v>2</v>
      </c>
      <c r="F678" s="292">
        <f>F677</f>
        <v>46.26</v>
      </c>
      <c r="G678" s="292"/>
      <c r="H678" s="292"/>
      <c r="I678" s="292"/>
      <c r="J678" s="292"/>
      <c r="K678" s="292">
        <f>F678</f>
        <v>46.26</v>
      </c>
      <c r="L678" s="57">
        <f>K678</f>
        <v>46.26</v>
      </c>
      <c r="M678" s="101">
        <v>0.7</v>
      </c>
      <c r="N678" s="107">
        <f>ROUND(M678*L678,2)</f>
        <v>32.380000000000003</v>
      </c>
      <c r="O678" s="11"/>
      <c r="P678" s="11"/>
      <c r="Q678" s="11">
        <f t="shared" ref="Q678" si="289">ROUND(N678*O678,2)</f>
        <v>0</v>
      </c>
      <c r="R678" s="11">
        <f t="shared" ref="R678" si="290">ROUND(N678*P678,2)</f>
        <v>0</v>
      </c>
      <c r="S678" s="42">
        <f t="shared" ref="S678" si="291">ROUND(Q678+R678,2)</f>
        <v>0</v>
      </c>
      <c r="T678" s="60"/>
    </row>
    <row r="679" spans="1:25" s="88" customFormat="1" ht="27.75" customHeight="1" x14ac:dyDescent="0.25">
      <c r="A679" s="44" t="s">
        <v>1123</v>
      </c>
      <c r="B679" s="230" t="s">
        <v>1627</v>
      </c>
      <c r="C679" s="40" t="s">
        <v>90</v>
      </c>
      <c r="D679" s="72" t="s">
        <v>192</v>
      </c>
      <c r="E679" s="41" t="s">
        <v>17</v>
      </c>
      <c r="F679" s="71">
        <f>F680</f>
        <v>1</v>
      </c>
      <c r="G679" s="71"/>
      <c r="H679" s="71"/>
      <c r="I679" s="71"/>
      <c r="J679" s="71"/>
      <c r="K679" s="71"/>
      <c r="L679" s="71">
        <f>L680</f>
        <v>1</v>
      </c>
      <c r="M679" s="102">
        <v>1</v>
      </c>
      <c r="N679" s="108">
        <f>ROUND(M679*L679,2)</f>
        <v>1</v>
      </c>
      <c r="O679" s="42"/>
      <c r="P679" s="42"/>
      <c r="Q679" s="46">
        <f t="shared" si="279"/>
        <v>0</v>
      </c>
      <c r="R679" s="46">
        <f t="shared" si="280"/>
        <v>0</v>
      </c>
      <c r="S679" s="42">
        <f t="shared" si="281"/>
        <v>0</v>
      </c>
      <c r="T679" s="63"/>
      <c r="U679" s="87"/>
      <c r="V679" s="87"/>
      <c r="W679" s="87"/>
      <c r="X679" s="87"/>
      <c r="Y679" s="87"/>
    </row>
    <row r="680" spans="1:25" s="88" customFormat="1" ht="25.5" customHeight="1" x14ac:dyDescent="0.25">
      <c r="A680" s="19" t="s">
        <v>1124</v>
      </c>
      <c r="B680" s="19"/>
      <c r="C680" s="40" t="s">
        <v>91</v>
      </c>
      <c r="D680" s="215" t="s">
        <v>1110</v>
      </c>
      <c r="E680" s="14" t="s">
        <v>17</v>
      </c>
      <c r="F680" s="155">
        <v>1</v>
      </c>
      <c r="G680" s="59"/>
      <c r="H680" s="59"/>
      <c r="I680" s="59"/>
      <c r="J680" s="71"/>
      <c r="K680" s="192"/>
      <c r="L680" s="58">
        <f>F680</f>
        <v>1</v>
      </c>
      <c r="M680" s="101">
        <v>1</v>
      </c>
      <c r="N680" s="133">
        <f t="shared" ref="N680" si="292">ROUND(M680*L680,2)</f>
        <v>1</v>
      </c>
      <c r="O680" s="25"/>
      <c r="P680" s="25"/>
      <c r="Q680" s="11">
        <f t="shared" si="279"/>
        <v>0</v>
      </c>
      <c r="R680" s="11">
        <f t="shared" si="280"/>
        <v>0</v>
      </c>
      <c r="S680" s="42">
        <f t="shared" si="281"/>
        <v>0</v>
      </c>
      <c r="T680" s="63"/>
      <c r="U680" s="87"/>
      <c r="V680" s="87"/>
      <c r="W680" s="87"/>
      <c r="X680" s="87"/>
      <c r="Y680" s="87"/>
    </row>
    <row r="681" spans="1:25" s="86" customFormat="1" ht="22.5" customHeight="1" x14ac:dyDescent="0.25">
      <c r="A681" s="65" t="s">
        <v>37</v>
      </c>
      <c r="B681" s="65"/>
      <c r="C681" s="65"/>
      <c r="D681" s="49" t="s">
        <v>1125</v>
      </c>
      <c r="E681" s="66"/>
      <c r="F681" s="67"/>
      <c r="G681" s="66"/>
      <c r="H681" s="66"/>
      <c r="I681" s="66"/>
      <c r="J681" s="66"/>
      <c r="K681" s="66"/>
      <c r="L681" s="144"/>
      <c r="M681" s="98"/>
      <c r="N681" s="105"/>
      <c r="O681" s="68"/>
      <c r="P681" s="68"/>
      <c r="Q681" s="39"/>
      <c r="R681" s="39"/>
      <c r="S681" s="68"/>
      <c r="T681" s="68"/>
      <c r="U681" s="85"/>
      <c r="V681" s="85"/>
      <c r="W681" s="85"/>
      <c r="X681" s="85"/>
      <c r="Y681" s="85"/>
    </row>
    <row r="682" spans="1:25" s="92" customFormat="1" ht="25.5" customHeight="1" x14ac:dyDescent="0.25">
      <c r="A682" s="44" t="s">
        <v>1126</v>
      </c>
      <c r="B682" s="230" t="s">
        <v>1624</v>
      </c>
      <c r="C682" s="44" t="s">
        <v>90</v>
      </c>
      <c r="D682" s="51" t="s">
        <v>92</v>
      </c>
      <c r="E682" s="41" t="s">
        <v>3</v>
      </c>
      <c r="F682" s="71"/>
      <c r="G682" s="41"/>
      <c r="H682" s="41"/>
      <c r="I682" s="41"/>
      <c r="J682" s="43"/>
      <c r="K682" s="43">
        <f>SUM(K683:K685)</f>
        <v>27.32</v>
      </c>
      <c r="L682" s="43"/>
      <c r="M682" s="100"/>
      <c r="N682" s="43">
        <f>K682</f>
        <v>27.32</v>
      </c>
      <c r="O682" s="42"/>
      <c r="P682" s="42"/>
      <c r="Q682" s="46">
        <f t="shared" si="279"/>
        <v>0</v>
      </c>
      <c r="R682" s="46">
        <f t="shared" si="280"/>
        <v>0</v>
      </c>
      <c r="S682" s="42">
        <f t="shared" si="281"/>
        <v>0</v>
      </c>
      <c r="T682" s="42" t="s">
        <v>93</v>
      </c>
      <c r="U682" s="91"/>
      <c r="V682" s="91"/>
      <c r="W682" s="91"/>
      <c r="X682" s="91"/>
      <c r="Y682" s="91"/>
    </row>
    <row r="683" spans="1:25" s="1" customFormat="1" ht="18.75" customHeight="1" x14ac:dyDescent="0.25">
      <c r="A683" s="19" t="s">
        <v>1127</v>
      </c>
      <c r="B683" s="19"/>
      <c r="C683" s="19" t="s">
        <v>91</v>
      </c>
      <c r="D683" s="215" t="s">
        <v>494</v>
      </c>
      <c r="E683" s="3" t="s">
        <v>748</v>
      </c>
      <c r="F683" s="11"/>
      <c r="G683" s="11"/>
      <c r="H683" s="11"/>
      <c r="I683" s="11"/>
      <c r="J683" s="163">
        <v>0.25</v>
      </c>
      <c r="K683" s="189">
        <f>0.1*3.14*J683</f>
        <v>0.08</v>
      </c>
      <c r="L683" s="11">
        <f>J683</f>
        <v>0.25</v>
      </c>
      <c r="M683" s="101">
        <v>1.1000000000000001</v>
      </c>
      <c r="N683" s="133">
        <f>M683*L683</f>
        <v>0.27500000000000002</v>
      </c>
      <c r="O683" s="11"/>
      <c r="P683" s="11"/>
      <c r="Q683" s="11">
        <f t="shared" si="279"/>
        <v>0</v>
      </c>
      <c r="R683" s="11">
        <f t="shared" si="280"/>
        <v>0</v>
      </c>
      <c r="S683" s="42">
        <f t="shared" si="281"/>
        <v>0</v>
      </c>
      <c r="T683" s="60"/>
      <c r="U683" s="4"/>
      <c r="V683" s="4"/>
      <c r="W683" s="4"/>
      <c r="X683" s="4"/>
      <c r="Y683" s="4"/>
    </row>
    <row r="684" spans="1:25" s="1" customFormat="1" ht="18.75" customHeight="1" x14ac:dyDescent="0.25">
      <c r="A684" s="19" t="s">
        <v>1128</v>
      </c>
      <c r="B684" s="19"/>
      <c r="C684" s="19" t="s">
        <v>91</v>
      </c>
      <c r="D684" s="215" t="s">
        <v>475</v>
      </c>
      <c r="E684" s="3" t="s">
        <v>748</v>
      </c>
      <c r="F684" s="11"/>
      <c r="G684" s="11"/>
      <c r="H684" s="11"/>
      <c r="I684" s="11"/>
      <c r="J684" s="163">
        <v>86.49</v>
      </c>
      <c r="K684" s="189">
        <f>0.1*3.14*J684</f>
        <v>27.16</v>
      </c>
      <c r="L684" s="11">
        <f t="shared" ref="L684" si="293">J684</f>
        <v>86.49</v>
      </c>
      <c r="M684" s="101">
        <v>1.1000000000000001</v>
      </c>
      <c r="N684" s="133">
        <f>M684*L684</f>
        <v>95.138999999999996</v>
      </c>
      <c r="O684" s="11"/>
      <c r="P684" s="11"/>
      <c r="Q684" s="11">
        <f t="shared" si="279"/>
        <v>0</v>
      </c>
      <c r="R684" s="11">
        <f t="shared" si="280"/>
        <v>0</v>
      </c>
      <c r="S684" s="42">
        <f t="shared" si="281"/>
        <v>0</v>
      </c>
      <c r="T684" s="60"/>
    </row>
    <row r="685" spans="1:25" s="1" customFormat="1" ht="18.75" customHeight="1" x14ac:dyDescent="0.25">
      <c r="A685" s="19" t="s">
        <v>1129</v>
      </c>
      <c r="B685" s="19"/>
      <c r="C685" s="19" t="s">
        <v>91</v>
      </c>
      <c r="D685" s="215" t="s">
        <v>476</v>
      </c>
      <c r="E685" s="3" t="s">
        <v>17</v>
      </c>
      <c r="F685" s="11">
        <v>1</v>
      </c>
      <c r="G685" s="11"/>
      <c r="H685" s="11"/>
      <c r="I685" s="11"/>
      <c r="J685" s="163"/>
      <c r="K685" s="189">
        <v>0.08</v>
      </c>
      <c r="L685" s="11">
        <f t="shared" ref="L685:L686" si="294">F685</f>
        <v>1</v>
      </c>
      <c r="M685" s="101">
        <v>1</v>
      </c>
      <c r="N685" s="133">
        <f>M685*L685</f>
        <v>1</v>
      </c>
      <c r="O685" s="11"/>
      <c r="P685" s="11"/>
      <c r="Q685" s="11">
        <f t="shared" si="279"/>
        <v>0</v>
      </c>
      <c r="R685" s="11">
        <f t="shared" si="280"/>
        <v>0</v>
      </c>
      <c r="S685" s="42">
        <f t="shared" si="281"/>
        <v>0</v>
      </c>
      <c r="T685" s="60"/>
    </row>
    <row r="686" spans="1:25" s="1" customFormat="1" ht="15.75" customHeight="1" x14ac:dyDescent="0.25">
      <c r="A686" s="19" t="s">
        <v>1130</v>
      </c>
      <c r="B686" s="19"/>
      <c r="C686" s="19" t="s">
        <v>91</v>
      </c>
      <c r="D686" s="215" t="s">
        <v>243</v>
      </c>
      <c r="E686" s="3" t="s">
        <v>3</v>
      </c>
      <c r="F686" s="11">
        <v>0.01</v>
      </c>
      <c r="G686" s="11"/>
      <c r="H686" s="11"/>
      <c r="I686" s="11"/>
      <c r="J686" s="163"/>
      <c r="K686" s="189"/>
      <c r="L686" s="11">
        <f t="shared" si="294"/>
        <v>0.01</v>
      </c>
      <c r="M686" s="101">
        <v>1</v>
      </c>
      <c r="N686" s="133">
        <f t="shared" ref="N686" si="295">M686*L686</f>
        <v>0.01</v>
      </c>
      <c r="O686" s="11"/>
      <c r="P686" s="11"/>
      <c r="Q686" s="11">
        <f t="shared" si="279"/>
        <v>0</v>
      </c>
      <c r="R686" s="11">
        <f t="shared" si="280"/>
        <v>0</v>
      </c>
      <c r="S686" s="42">
        <f t="shared" si="281"/>
        <v>0</v>
      </c>
      <c r="T686" s="60"/>
    </row>
    <row r="687" spans="1:25" s="92" customFormat="1" ht="27" customHeight="1" x14ac:dyDescent="0.25">
      <c r="A687" s="44" t="s">
        <v>1131</v>
      </c>
      <c r="B687" s="230" t="s">
        <v>1626</v>
      </c>
      <c r="C687" s="44" t="s">
        <v>90</v>
      </c>
      <c r="D687" s="51" t="s">
        <v>876</v>
      </c>
      <c r="E687" s="41" t="s">
        <v>3</v>
      </c>
      <c r="F687" s="78">
        <f>F688</f>
        <v>30.05</v>
      </c>
      <c r="G687" s="41"/>
      <c r="H687" s="41"/>
      <c r="I687" s="41"/>
      <c r="J687" s="41"/>
      <c r="K687" s="71">
        <f>F687</f>
        <v>30</v>
      </c>
      <c r="L687" s="100">
        <f>K687</f>
        <v>30</v>
      </c>
      <c r="M687" s="102">
        <v>1</v>
      </c>
      <c r="N687" s="108">
        <f>ROUND(M687*L687,2)</f>
        <v>30</v>
      </c>
      <c r="O687" s="42"/>
      <c r="P687" s="42"/>
      <c r="Q687" s="46">
        <f t="shared" si="279"/>
        <v>0</v>
      </c>
      <c r="R687" s="46">
        <f t="shared" si="280"/>
        <v>0</v>
      </c>
      <c r="S687" s="42">
        <f t="shared" si="281"/>
        <v>0</v>
      </c>
      <c r="T687" s="62"/>
    </row>
    <row r="688" spans="1:25" s="1" customFormat="1" ht="29.25" customHeight="1" x14ac:dyDescent="0.25">
      <c r="A688" s="19" t="s">
        <v>1132</v>
      </c>
      <c r="B688" s="19"/>
      <c r="C688" s="19" t="s">
        <v>91</v>
      </c>
      <c r="D688" s="69" t="s">
        <v>424</v>
      </c>
      <c r="E688" s="3" t="s">
        <v>3</v>
      </c>
      <c r="F688" s="57">
        <v>30.05</v>
      </c>
      <c r="G688" s="14"/>
      <c r="H688" s="14"/>
      <c r="I688" s="14"/>
      <c r="J688" s="45"/>
      <c r="K688" s="195">
        <f>F688</f>
        <v>30</v>
      </c>
      <c r="L688" s="101">
        <f>K688</f>
        <v>30</v>
      </c>
      <c r="M688" s="101">
        <v>1.1000000000000001</v>
      </c>
      <c r="N688" s="133">
        <f>ROUND(M688*L688,2)</f>
        <v>33</v>
      </c>
      <c r="O688" s="11"/>
      <c r="P688" s="11"/>
      <c r="Q688" s="11">
        <f t="shared" si="279"/>
        <v>0</v>
      </c>
      <c r="R688" s="11">
        <f t="shared" si="280"/>
        <v>0</v>
      </c>
      <c r="S688" s="42">
        <f t="shared" si="281"/>
        <v>0</v>
      </c>
      <c r="T688" s="60"/>
      <c r="U688" s="4"/>
    </row>
    <row r="689" spans="1:25" s="152" customFormat="1" ht="25.5" customHeight="1" x14ac:dyDescent="0.25">
      <c r="A689" s="19" t="s">
        <v>2539</v>
      </c>
      <c r="B689" s="19"/>
      <c r="C689" s="19" t="s">
        <v>91</v>
      </c>
      <c r="D689" s="69" t="s">
        <v>2574</v>
      </c>
      <c r="E689" s="14" t="s">
        <v>2</v>
      </c>
      <c r="F689" s="292">
        <f>F688</f>
        <v>30.05</v>
      </c>
      <c r="G689" s="292"/>
      <c r="H689" s="292"/>
      <c r="I689" s="292"/>
      <c r="J689" s="292"/>
      <c r="K689" s="292">
        <f>F689</f>
        <v>30.05</v>
      </c>
      <c r="L689" s="57">
        <f>K689</f>
        <v>30.05</v>
      </c>
      <c r="M689" s="101">
        <v>0.7</v>
      </c>
      <c r="N689" s="107">
        <f>ROUND(M689*L689,2)</f>
        <v>21.04</v>
      </c>
      <c r="O689" s="11"/>
      <c r="P689" s="11"/>
      <c r="Q689" s="11">
        <f t="shared" ref="Q689" si="296">ROUND(N689*O689,2)</f>
        <v>0</v>
      </c>
      <c r="R689" s="11">
        <f t="shared" ref="R689" si="297">ROUND(N689*P689,2)</f>
        <v>0</v>
      </c>
      <c r="S689" s="42">
        <f t="shared" ref="S689" si="298">ROUND(Q689+R689,2)</f>
        <v>0</v>
      </c>
      <c r="T689" s="60"/>
    </row>
    <row r="690" spans="1:25" s="88" customFormat="1" ht="27.75" customHeight="1" x14ac:dyDescent="0.25">
      <c r="A690" s="44" t="s">
        <v>1133</v>
      </c>
      <c r="B690" s="230" t="s">
        <v>1627</v>
      </c>
      <c r="C690" s="40" t="s">
        <v>90</v>
      </c>
      <c r="D690" s="72" t="s">
        <v>192</v>
      </c>
      <c r="E690" s="41" t="s">
        <v>17</v>
      </c>
      <c r="F690" s="71">
        <f>F691</f>
        <v>1</v>
      </c>
      <c r="G690" s="71"/>
      <c r="H690" s="71"/>
      <c r="I690" s="71"/>
      <c r="J690" s="71"/>
      <c r="K690" s="71"/>
      <c r="L690" s="71">
        <f>L691</f>
        <v>1</v>
      </c>
      <c r="M690" s="102">
        <v>1</v>
      </c>
      <c r="N690" s="108">
        <f>ROUND(M690*L690,2)</f>
        <v>1</v>
      </c>
      <c r="O690" s="42"/>
      <c r="P690" s="42"/>
      <c r="Q690" s="46">
        <f t="shared" si="279"/>
        <v>0</v>
      </c>
      <c r="R690" s="46">
        <f t="shared" si="280"/>
        <v>0</v>
      </c>
      <c r="S690" s="42">
        <f t="shared" si="281"/>
        <v>0</v>
      </c>
      <c r="T690" s="63"/>
      <c r="U690" s="87"/>
      <c r="V690" s="87"/>
      <c r="W690" s="87"/>
      <c r="X690" s="87"/>
      <c r="Y690" s="87"/>
    </row>
    <row r="691" spans="1:25" s="88" customFormat="1" ht="31.5" customHeight="1" x14ac:dyDescent="0.25">
      <c r="A691" s="19" t="s">
        <v>1134</v>
      </c>
      <c r="B691" s="19"/>
      <c r="C691" s="40" t="s">
        <v>91</v>
      </c>
      <c r="D691" s="216" t="s">
        <v>1081</v>
      </c>
      <c r="E691" s="14" t="s">
        <v>17</v>
      </c>
      <c r="F691" s="155">
        <v>1</v>
      </c>
      <c r="G691" s="59"/>
      <c r="H691" s="59"/>
      <c r="I691" s="59"/>
      <c r="J691" s="71"/>
      <c r="K691" s="192"/>
      <c r="L691" s="58">
        <f>F691</f>
        <v>1</v>
      </c>
      <c r="M691" s="101">
        <v>1</v>
      </c>
      <c r="N691" s="133">
        <f t="shared" ref="N691" si="299">ROUND(M691*L691,2)</f>
        <v>1</v>
      </c>
      <c r="O691" s="25"/>
      <c r="P691" s="25"/>
      <c r="Q691" s="11">
        <f t="shared" si="279"/>
        <v>0</v>
      </c>
      <c r="R691" s="11">
        <f t="shared" si="280"/>
        <v>0</v>
      </c>
      <c r="S691" s="42">
        <f t="shared" si="281"/>
        <v>0</v>
      </c>
      <c r="T691" s="63"/>
      <c r="U691" s="87"/>
      <c r="V691" s="87"/>
      <c r="W691" s="87"/>
      <c r="X691" s="87"/>
      <c r="Y691" s="87"/>
    </row>
    <row r="692" spans="1:25" s="86" customFormat="1" ht="22.5" customHeight="1" x14ac:dyDescent="0.25">
      <c r="A692" s="65" t="s">
        <v>38</v>
      </c>
      <c r="B692" s="65"/>
      <c r="C692" s="65"/>
      <c r="D692" s="49" t="s">
        <v>1135</v>
      </c>
      <c r="E692" s="66"/>
      <c r="F692" s="67"/>
      <c r="G692" s="66"/>
      <c r="H692" s="66"/>
      <c r="I692" s="66"/>
      <c r="J692" s="66"/>
      <c r="K692" s="66"/>
      <c r="L692" s="144"/>
      <c r="M692" s="98"/>
      <c r="N692" s="105"/>
      <c r="O692" s="68"/>
      <c r="P692" s="68"/>
      <c r="Q692" s="39"/>
      <c r="R692" s="39"/>
      <c r="S692" s="68"/>
      <c r="T692" s="68"/>
      <c r="U692" s="85"/>
      <c r="V692" s="85"/>
      <c r="W692" s="85"/>
      <c r="X692" s="85"/>
      <c r="Y692" s="85"/>
    </row>
    <row r="693" spans="1:25" s="92" customFormat="1" ht="25.5" customHeight="1" x14ac:dyDescent="0.25">
      <c r="A693" s="44" t="s">
        <v>1137</v>
      </c>
      <c r="B693" s="230" t="s">
        <v>1624</v>
      </c>
      <c r="C693" s="44" t="s">
        <v>90</v>
      </c>
      <c r="D693" s="51" t="s">
        <v>92</v>
      </c>
      <c r="E693" s="41" t="s">
        <v>3</v>
      </c>
      <c r="F693" s="71"/>
      <c r="G693" s="41"/>
      <c r="H693" s="41"/>
      <c r="I693" s="41"/>
      <c r="J693" s="43"/>
      <c r="K693" s="43">
        <f>SUM(K694:K697)</f>
        <v>49.16</v>
      </c>
      <c r="L693" s="43"/>
      <c r="M693" s="100"/>
      <c r="N693" s="43">
        <f>K693</f>
        <v>49.16</v>
      </c>
      <c r="O693" s="42"/>
      <c r="P693" s="42"/>
      <c r="Q693" s="46">
        <f t="shared" si="279"/>
        <v>0</v>
      </c>
      <c r="R693" s="46">
        <f t="shared" si="280"/>
        <v>0</v>
      </c>
      <c r="S693" s="42">
        <f t="shared" si="281"/>
        <v>0</v>
      </c>
      <c r="T693" s="42" t="s">
        <v>93</v>
      </c>
      <c r="U693" s="91"/>
      <c r="V693" s="91"/>
      <c r="W693" s="91"/>
      <c r="X693" s="91"/>
      <c r="Y693" s="91"/>
    </row>
    <row r="694" spans="1:25" s="1" customFormat="1" ht="18.75" customHeight="1" x14ac:dyDescent="0.25">
      <c r="A694" s="19" t="s">
        <v>1138</v>
      </c>
      <c r="B694" s="19"/>
      <c r="C694" s="19" t="s">
        <v>91</v>
      </c>
      <c r="D694" s="215" t="s">
        <v>451</v>
      </c>
      <c r="E694" s="3" t="s">
        <v>748</v>
      </c>
      <c r="F694" s="11"/>
      <c r="G694" s="11"/>
      <c r="H694" s="11"/>
      <c r="I694" s="11"/>
      <c r="J694" s="163">
        <v>1.41</v>
      </c>
      <c r="K694" s="189">
        <f>0.125*3.14*J694</f>
        <v>0.55000000000000004</v>
      </c>
      <c r="L694" s="11">
        <f>J694</f>
        <v>1.41</v>
      </c>
      <c r="M694" s="101">
        <v>1.1000000000000001</v>
      </c>
      <c r="N694" s="133">
        <f>M694*L694</f>
        <v>1.5509999999999999</v>
      </c>
      <c r="O694" s="11"/>
      <c r="P694" s="11"/>
      <c r="Q694" s="11">
        <f t="shared" si="279"/>
        <v>0</v>
      </c>
      <c r="R694" s="11">
        <f t="shared" si="280"/>
        <v>0</v>
      </c>
      <c r="S694" s="42">
        <f t="shared" si="281"/>
        <v>0</v>
      </c>
      <c r="T694" s="60"/>
      <c r="U694" s="4"/>
      <c r="V694" s="4"/>
      <c r="W694" s="4"/>
      <c r="X694" s="4"/>
      <c r="Y694" s="4"/>
    </row>
    <row r="695" spans="1:25" s="1" customFormat="1" ht="18.75" customHeight="1" x14ac:dyDescent="0.25">
      <c r="A695" s="19" t="s">
        <v>1139</v>
      </c>
      <c r="B695" s="19"/>
      <c r="C695" s="19" t="s">
        <v>91</v>
      </c>
      <c r="D695" s="215" t="s">
        <v>1058</v>
      </c>
      <c r="E695" s="3" t="s">
        <v>748</v>
      </c>
      <c r="F695" s="11"/>
      <c r="G695" s="11"/>
      <c r="H695" s="11"/>
      <c r="I695" s="11"/>
      <c r="J695" s="163">
        <v>121.06</v>
      </c>
      <c r="K695" s="189">
        <f>0.125*3.14*J695</f>
        <v>47.52</v>
      </c>
      <c r="L695" s="11">
        <f t="shared" ref="L695" si="300">J695</f>
        <v>121.06</v>
      </c>
      <c r="M695" s="101">
        <v>1.1000000000000001</v>
      </c>
      <c r="N695" s="133">
        <f>M695*L695</f>
        <v>133.166</v>
      </c>
      <c r="O695" s="11"/>
      <c r="P695" s="11"/>
      <c r="Q695" s="11">
        <f t="shared" si="279"/>
        <v>0</v>
      </c>
      <c r="R695" s="11">
        <f t="shared" si="280"/>
        <v>0</v>
      </c>
      <c r="S695" s="42">
        <f t="shared" si="281"/>
        <v>0</v>
      </c>
      <c r="T695" s="60"/>
    </row>
    <row r="696" spans="1:25" s="1" customFormat="1" ht="18.75" customHeight="1" x14ac:dyDescent="0.25">
      <c r="A696" s="19" t="s">
        <v>1140</v>
      </c>
      <c r="B696" s="19"/>
      <c r="C696" s="19" t="s">
        <v>91</v>
      </c>
      <c r="D696" s="215" t="s">
        <v>1176</v>
      </c>
      <c r="E696" s="3" t="s">
        <v>17</v>
      </c>
      <c r="F696" s="11">
        <v>2</v>
      </c>
      <c r="G696" s="11"/>
      <c r="H696" s="11"/>
      <c r="I696" s="11"/>
      <c r="J696" s="163"/>
      <c r="K696" s="189">
        <v>0.16</v>
      </c>
      <c r="L696" s="11">
        <f t="shared" ref="L696:L698" si="301">F696</f>
        <v>2</v>
      </c>
      <c r="M696" s="101">
        <v>1</v>
      </c>
      <c r="N696" s="133">
        <f>M696*L696</f>
        <v>2</v>
      </c>
      <c r="O696" s="11"/>
      <c r="P696" s="11"/>
      <c r="Q696" s="11">
        <f t="shared" si="279"/>
        <v>0</v>
      </c>
      <c r="R696" s="11">
        <f t="shared" si="280"/>
        <v>0</v>
      </c>
      <c r="S696" s="42">
        <f t="shared" si="281"/>
        <v>0</v>
      </c>
      <c r="T696" s="60"/>
    </row>
    <row r="697" spans="1:25" s="1" customFormat="1" ht="18.75" customHeight="1" x14ac:dyDescent="0.25">
      <c r="A697" s="19" t="s">
        <v>1141</v>
      </c>
      <c r="B697" s="19"/>
      <c r="C697" s="19" t="s">
        <v>91</v>
      </c>
      <c r="D697" s="215" t="s">
        <v>970</v>
      </c>
      <c r="E697" s="3" t="s">
        <v>17</v>
      </c>
      <c r="F697" s="11">
        <v>8</v>
      </c>
      <c r="G697" s="11"/>
      <c r="H697" s="11"/>
      <c r="I697" s="11"/>
      <c r="J697" s="163"/>
      <c r="K697" s="189">
        <v>0.93</v>
      </c>
      <c r="L697" s="11">
        <f t="shared" ref="L697" si="302">F697</f>
        <v>8</v>
      </c>
      <c r="M697" s="101">
        <v>1</v>
      </c>
      <c r="N697" s="133">
        <f>M697*L697</f>
        <v>8</v>
      </c>
      <c r="O697" s="11"/>
      <c r="P697" s="11"/>
      <c r="Q697" s="11">
        <f t="shared" si="279"/>
        <v>0</v>
      </c>
      <c r="R697" s="11">
        <f t="shared" si="280"/>
        <v>0</v>
      </c>
      <c r="S697" s="42">
        <f t="shared" si="281"/>
        <v>0</v>
      </c>
      <c r="T697" s="60"/>
    </row>
    <row r="698" spans="1:25" s="1" customFormat="1" ht="15.75" customHeight="1" x14ac:dyDescent="0.25">
      <c r="A698" s="19" t="s">
        <v>1142</v>
      </c>
      <c r="B698" s="19"/>
      <c r="C698" s="19" t="s">
        <v>91</v>
      </c>
      <c r="D698" s="215" t="s">
        <v>243</v>
      </c>
      <c r="E698" s="3" t="s">
        <v>3</v>
      </c>
      <c r="F698" s="11">
        <v>0.01</v>
      </c>
      <c r="G698" s="11"/>
      <c r="H698" s="11"/>
      <c r="I698" s="11"/>
      <c r="J698" s="163"/>
      <c r="K698" s="189"/>
      <c r="L698" s="11">
        <f t="shared" si="301"/>
        <v>0.01</v>
      </c>
      <c r="M698" s="101">
        <v>1</v>
      </c>
      <c r="N698" s="133">
        <f t="shared" ref="N698" si="303">M698*L698</f>
        <v>0.01</v>
      </c>
      <c r="O698" s="11"/>
      <c r="P698" s="11"/>
      <c r="Q698" s="11">
        <f t="shared" si="279"/>
        <v>0</v>
      </c>
      <c r="R698" s="11">
        <f t="shared" si="280"/>
        <v>0</v>
      </c>
      <c r="S698" s="42">
        <f t="shared" si="281"/>
        <v>0</v>
      </c>
      <c r="T698" s="60"/>
    </row>
    <row r="699" spans="1:25" s="92" customFormat="1" ht="27" customHeight="1" x14ac:dyDescent="0.25">
      <c r="A699" s="44" t="s">
        <v>1143</v>
      </c>
      <c r="B699" s="230" t="s">
        <v>1626</v>
      </c>
      <c r="C699" s="44" t="s">
        <v>90</v>
      </c>
      <c r="D699" s="51" t="s">
        <v>876</v>
      </c>
      <c r="E699" s="41" t="s">
        <v>3</v>
      </c>
      <c r="F699" s="78">
        <f>F700</f>
        <v>52.14</v>
      </c>
      <c r="G699" s="41"/>
      <c r="H699" s="41"/>
      <c r="I699" s="41"/>
      <c r="J699" s="41"/>
      <c r="K699" s="71">
        <f>F699</f>
        <v>52</v>
      </c>
      <c r="L699" s="100">
        <f>K699</f>
        <v>52</v>
      </c>
      <c r="M699" s="102">
        <v>1</v>
      </c>
      <c r="N699" s="108">
        <f>ROUND(M699*L699,2)</f>
        <v>52</v>
      </c>
      <c r="O699" s="42"/>
      <c r="P699" s="42"/>
      <c r="Q699" s="46">
        <f t="shared" si="279"/>
        <v>0</v>
      </c>
      <c r="R699" s="46">
        <f t="shared" si="280"/>
        <v>0</v>
      </c>
      <c r="S699" s="42">
        <f t="shared" si="281"/>
        <v>0</v>
      </c>
      <c r="T699" s="62"/>
    </row>
    <row r="700" spans="1:25" s="1" customFormat="1" ht="29.25" customHeight="1" x14ac:dyDescent="0.25">
      <c r="A700" s="19" t="s">
        <v>1144</v>
      </c>
      <c r="B700" s="19"/>
      <c r="C700" s="19" t="s">
        <v>91</v>
      </c>
      <c r="D700" s="69" t="s">
        <v>424</v>
      </c>
      <c r="E700" s="3" t="s">
        <v>3</v>
      </c>
      <c r="F700" s="57">
        <v>52.14</v>
      </c>
      <c r="G700" s="14"/>
      <c r="H700" s="14"/>
      <c r="I700" s="14"/>
      <c r="J700" s="45"/>
      <c r="K700" s="195">
        <f>F700</f>
        <v>52</v>
      </c>
      <c r="L700" s="101">
        <f>K700</f>
        <v>52</v>
      </c>
      <c r="M700" s="101">
        <v>1.1000000000000001</v>
      </c>
      <c r="N700" s="133">
        <f>ROUND(M700*L700,2)</f>
        <v>57.2</v>
      </c>
      <c r="O700" s="11"/>
      <c r="P700" s="11"/>
      <c r="Q700" s="11">
        <f t="shared" si="279"/>
        <v>0</v>
      </c>
      <c r="R700" s="11">
        <f t="shared" si="280"/>
        <v>0</v>
      </c>
      <c r="S700" s="42">
        <f t="shared" si="281"/>
        <v>0</v>
      </c>
      <c r="T700" s="60"/>
      <c r="U700" s="4"/>
    </row>
    <row r="701" spans="1:25" s="152" customFormat="1" ht="25.5" customHeight="1" x14ac:dyDescent="0.25">
      <c r="A701" s="19" t="s">
        <v>2540</v>
      </c>
      <c r="B701" s="19"/>
      <c r="C701" s="19" t="s">
        <v>91</v>
      </c>
      <c r="D701" s="69" t="s">
        <v>2574</v>
      </c>
      <c r="E701" s="14" t="s">
        <v>2</v>
      </c>
      <c r="F701" s="292">
        <f>F700</f>
        <v>52.14</v>
      </c>
      <c r="G701" s="292"/>
      <c r="H701" s="292"/>
      <c r="I701" s="292"/>
      <c r="J701" s="292"/>
      <c r="K701" s="292">
        <f>F701</f>
        <v>52.14</v>
      </c>
      <c r="L701" s="57">
        <f>K701</f>
        <v>52.14</v>
      </c>
      <c r="M701" s="101">
        <v>0.7</v>
      </c>
      <c r="N701" s="107">
        <f>ROUND(M701*L701,2)</f>
        <v>36.5</v>
      </c>
      <c r="O701" s="11"/>
      <c r="P701" s="11"/>
      <c r="Q701" s="11">
        <f t="shared" ref="Q701" si="304">ROUND(N701*O701,2)</f>
        <v>0</v>
      </c>
      <c r="R701" s="11">
        <f t="shared" ref="R701" si="305">ROUND(N701*P701,2)</f>
        <v>0</v>
      </c>
      <c r="S701" s="42">
        <f t="shared" ref="S701" si="306">ROUND(Q701+R701,2)</f>
        <v>0</v>
      </c>
      <c r="T701" s="60"/>
    </row>
    <row r="702" spans="1:25" s="88" customFormat="1" ht="27.75" customHeight="1" x14ac:dyDescent="0.25">
      <c r="A702" s="44" t="s">
        <v>1028</v>
      </c>
      <c r="B702" s="230" t="s">
        <v>1627</v>
      </c>
      <c r="C702" s="40" t="s">
        <v>90</v>
      </c>
      <c r="D702" s="72" t="s">
        <v>192</v>
      </c>
      <c r="E702" s="41" t="s">
        <v>17</v>
      </c>
      <c r="F702" s="71">
        <f>F703</f>
        <v>1</v>
      </c>
      <c r="G702" s="71"/>
      <c r="H702" s="71"/>
      <c r="I702" s="71"/>
      <c r="J702" s="71"/>
      <c r="K702" s="71"/>
      <c r="L702" s="71">
        <f>F702</f>
        <v>1</v>
      </c>
      <c r="M702" s="102">
        <v>1</v>
      </c>
      <c r="N702" s="108">
        <f>ROUND(M702*L702,2)</f>
        <v>1</v>
      </c>
      <c r="O702" s="42"/>
      <c r="P702" s="42"/>
      <c r="Q702" s="46">
        <f t="shared" si="279"/>
        <v>0</v>
      </c>
      <c r="R702" s="46">
        <f t="shared" si="280"/>
        <v>0</v>
      </c>
      <c r="S702" s="42">
        <f t="shared" si="281"/>
        <v>0</v>
      </c>
      <c r="T702" s="63"/>
      <c r="U702" s="87"/>
      <c r="V702" s="87"/>
      <c r="W702" s="87"/>
      <c r="X702" s="87"/>
      <c r="Y702" s="87"/>
    </row>
    <row r="703" spans="1:25" s="112" customFormat="1" ht="27.75" customHeight="1" x14ac:dyDescent="0.25">
      <c r="A703" s="23" t="s">
        <v>1145</v>
      </c>
      <c r="B703" s="23"/>
      <c r="C703" s="19" t="s">
        <v>91</v>
      </c>
      <c r="D703" s="216" t="s">
        <v>1177</v>
      </c>
      <c r="E703" s="28" t="s">
        <v>17</v>
      </c>
      <c r="F703" s="59">
        <v>1</v>
      </c>
      <c r="G703" s="59"/>
      <c r="H703" s="59"/>
      <c r="I703" s="59"/>
      <c r="J703" s="71"/>
      <c r="K703" s="192"/>
      <c r="L703" s="59">
        <f>F703</f>
        <v>1</v>
      </c>
      <c r="M703" s="101">
        <v>1</v>
      </c>
      <c r="N703" s="107">
        <f>ROUND(M703*L703,2)</f>
        <v>1</v>
      </c>
      <c r="O703" s="25"/>
      <c r="P703" s="25"/>
      <c r="Q703" s="11">
        <f t="shared" si="279"/>
        <v>0</v>
      </c>
      <c r="R703" s="11">
        <f t="shared" si="280"/>
        <v>0</v>
      </c>
      <c r="S703" s="42">
        <f t="shared" si="281"/>
        <v>0</v>
      </c>
      <c r="T703" s="60"/>
      <c r="U703" s="111"/>
      <c r="V703" s="111"/>
      <c r="W703" s="111"/>
      <c r="X703" s="111"/>
      <c r="Y703" s="111"/>
    </row>
    <row r="704" spans="1:25" s="86" customFormat="1" ht="22.5" customHeight="1" x14ac:dyDescent="0.25">
      <c r="A704" s="65" t="s">
        <v>39</v>
      </c>
      <c r="B704" s="65"/>
      <c r="C704" s="65"/>
      <c r="D704" s="49" t="s">
        <v>1136</v>
      </c>
      <c r="E704" s="66"/>
      <c r="F704" s="67"/>
      <c r="G704" s="66"/>
      <c r="H704" s="66"/>
      <c r="I704" s="66"/>
      <c r="J704" s="66"/>
      <c r="K704" s="66"/>
      <c r="L704" s="144"/>
      <c r="M704" s="98"/>
      <c r="N704" s="105"/>
      <c r="O704" s="68"/>
      <c r="P704" s="68"/>
      <c r="Q704" s="39"/>
      <c r="R704" s="39"/>
      <c r="S704" s="68"/>
      <c r="T704" s="68"/>
      <c r="U704" s="85"/>
      <c r="V704" s="85"/>
      <c r="W704" s="85"/>
      <c r="X704" s="85"/>
      <c r="Y704" s="85"/>
    </row>
    <row r="705" spans="1:25" s="92" customFormat="1" ht="25.5" customHeight="1" x14ac:dyDescent="0.25">
      <c r="A705" s="44" t="s">
        <v>1146</v>
      </c>
      <c r="B705" s="230" t="s">
        <v>1624</v>
      </c>
      <c r="C705" s="44" t="s">
        <v>90</v>
      </c>
      <c r="D705" s="51" t="s">
        <v>92</v>
      </c>
      <c r="E705" s="41" t="s">
        <v>3</v>
      </c>
      <c r="F705" s="71"/>
      <c r="G705" s="41"/>
      <c r="H705" s="41"/>
      <c r="I705" s="41"/>
      <c r="J705" s="43"/>
      <c r="K705" s="43">
        <f>SUM(K706:K708)</f>
        <v>37.58</v>
      </c>
      <c r="L705" s="43"/>
      <c r="M705" s="100"/>
      <c r="N705" s="43">
        <f>K705</f>
        <v>37.58</v>
      </c>
      <c r="O705" s="42"/>
      <c r="P705" s="42"/>
      <c r="Q705" s="46">
        <f t="shared" si="279"/>
        <v>0</v>
      </c>
      <c r="R705" s="46">
        <f t="shared" si="280"/>
        <v>0</v>
      </c>
      <c r="S705" s="42">
        <f t="shared" si="281"/>
        <v>0</v>
      </c>
      <c r="T705" s="42" t="s">
        <v>93</v>
      </c>
      <c r="U705" s="91"/>
      <c r="V705" s="91"/>
      <c r="W705" s="91"/>
      <c r="X705" s="91"/>
      <c r="Y705" s="91"/>
    </row>
    <row r="706" spans="1:25" s="152" customFormat="1" ht="18.75" customHeight="1" x14ac:dyDescent="0.25">
      <c r="A706" s="19" t="s">
        <v>1147</v>
      </c>
      <c r="B706" s="19"/>
      <c r="C706" s="19" t="s">
        <v>91</v>
      </c>
      <c r="D706" s="215" t="s">
        <v>417</v>
      </c>
      <c r="E706" s="14" t="s">
        <v>748</v>
      </c>
      <c r="F706" s="11"/>
      <c r="G706" s="11"/>
      <c r="H706" s="11"/>
      <c r="I706" s="11"/>
      <c r="J706" s="163">
        <v>0.27</v>
      </c>
      <c r="K706" s="189">
        <f>0.1*3.14*J706</f>
        <v>0.08</v>
      </c>
      <c r="L706" s="11">
        <f>J706</f>
        <v>0.27</v>
      </c>
      <c r="M706" s="101">
        <v>1.1000000000000001</v>
      </c>
      <c r="N706" s="107">
        <f>M706*L706</f>
        <v>0.29699999999999999</v>
      </c>
      <c r="O706" s="11"/>
      <c r="P706" s="11"/>
      <c r="Q706" s="11">
        <f t="shared" si="279"/>
        <v>0</v>
      </c>
      <c r="R706" s="11">
        <f t="shared" si="280"/>
        <v>0</v>
      </c>
      <c r="S706" s="42">
        <f t="shared" si="281"/>
        <v>0</v>
      </c>
      <c r="T706" s="60"/>
      <c r="U706" s="151"/>
      <c r="V706" s="151"/>
      <c r="W706" s="151"/>
      <c r="X706" s="151"/>
      <c r="Y706" s="151"/>
    </row>
    <row r="707" spans="1:25" s="152" customFormat="1" ht="18.75" customHeight="1" x14ac:dyDescent="0.25">
      <c r="A707" s="19" t="s">
        <v>1148</v>
      </c>
      <c r="B707" s="19"/>
      <c r="C707" s="19" t="s">
        <v>91</v>
      </c>
      <c r="D707" s="215" t="s">
        <v>475</v>
      </c>
      <c r="E707" s="14" t="s">
        <v>748</v>
      </c>
      <c r="F707" s="11"/>
      <c r="G707" s="11"/>
      <c r="H707" s="11"/>
      <c r="I707" s="11"/>
      <c r="J707" s="163">
        <v>117.61</v>
      </c>
      <c r="K707" s="189">
        <f>0.1*3.14*J707</f>
        <v>36.93</v>
      </c>
      <c r="L707" s="11">
        <f t="shared" ref="L707" si="307">J707</f>
        <v>117.61</v>
      </c>
      <c r="M707" s="101">
        <v>1.1000000000000001</v>
      </c>
      <c r="N707" s="107">
        <f>M707*L707</f>
        <v>129.37100000000001</v>
      </c>
      <c r="O707" s="11"/>
      <c r="P707" s="11"/>
      <c r="Q707" s="11">
        <f t="shared" si="279"/>
        <v>0</v>
      </c>
      <c r="R707" s="11">
        <f t="shared" si="280"/>
        <v>0</v>
      </c>
      <c r="S707" s="42">
        <f t="shared" si="281"/>
        <v>0</v>
      </c>
      <c r="T707" s="60"/>
    </row>
    <row r="708" spans="1:25" s="152" customFormat="1" ht="18.75" customHeight="1" x14ac:dyDescent="0.25">
      <c r="A708" s="19" t="s">
        <v>1149</v>
      </c>
      <c r="B708" s="19"/>
      <c r="C708" s="19" t="s">
        <v>91</v>
      </c>
      <c r="D708" s="215" t="s">
        <v>476</v>
      </c>
      <c r="E708" s="14" t="s">
        <v>17</v>
      </c>
      <c r="F708" s="11">
        <v>7</v>
      </c>
      <c r="G708" s="11"/>
      <c r="H708" s="11"/>
      <c r="I708" s="11"/>
      <c r="J708" s="163"/>
      <c r="K708" s="189">
        <v>0.56999999999999995</v>
      </c>
      <c r="L708" s="11">
        <f t="shared" ref="L708:L709" si="308">F708</f>
        <v>7</v>
      </c>
      <c r="M708" s="101">
        <v>1</v>
      </c>
      <c r="N708" s="107">
        <f>M708*L708</f>
        <v>7</v>
      </c>
      <c r="O708" s="11"/>
      <c r="P708" s="11"/>
      <c r="Q708" s="11">
        <f t="shared" si="279"/>
        <v>0</v>
      </c>
      <c r="R708" s="11">
        <f t="shared" si="280"/>
        <v>0</v>
      </c>
      <c r="S708" s="42">
        <f t="shared" si="281"/>
        <v>0</v>
      </c>
      <c r="T708" s="60"/>
    </row>
    <row r="709" spans="1:25" s="152" customFormat="1" ht="15.75" customHeight="1" x14ac:dyDescent="0.25">
      <c r="A709" s="19" t="s">
        <v>1150</v>
      </c>
      <c r="B709" s="19"/>
      <c r="C709" s="19" t="s">
        <v>91</v>
      </c>
      <c r="D709" s="215" t="s">
        <v>243</v>
      </c>
      <c r="E709" s="14" t="s">
        <v>3</v>
      </c>
      <c r="F709" s="11">
        <v>0.01</v>
      </c>
      <c r="G709" s="11"/>
      <c r="H709" s="11"/>
      <c r="I709" s="11"/>
      <c r="J709" s="163"/>
      <c r="K709" s="189"/>
      <c r="L709" s="11">
        <f t="shared" si="308"/>
        <v>0.01</v>
      </c>
      <c r="M709" s="101">
        <v>1</v>
      </c>
      <c r="N709" s="107">
        <f t="shared" ref="N709" si="309">M709*L709</f>
        <v>0.01</v>
      </c>
      <c r="O709" s="11"/>
      <c r="P709" s="11"/>
      <c r="Q709" s="11">
        <f t="shared" si="279"/>
        <v>0</v>
      </c>
      <c r="R709" s="11">
        <f t="shared" si="280"/>
        <v>0</v>
      </c>
      <c r="S709" s="42">
        <f t="shared" si="281"/>
        <v>0</v>
      </c>
      <c r="T709" s="60"/>
    </row>
    <row r="710" spans="1:25" s="92" customFormat="1" ht="27" customHeight="1" x14ac:dyDescent="0.25">
      <c r="A710" s="44" t="s">
        <v>1151</v>
      </c>
      <c r="B710" s="230" t="s">
        <v>1626</v>
      </c>
      <c r="C710" s="44" t="s">
        <v>90</v>
      </c>
      <c r="D710" s="51" t="s">
        <v>876</v>
      </c>
      <c r="E710" s="41" t="s">
        <v>3</v>
      </c>
      <c r="F710" s="78">
        <f>F711</f>
        <v>41.06</v>
      </c>
      <c r="G710" s="41"/>
      <c r="H710" s="41"/>
      <c r="I710" s="41"/>
      <c r="J710" s="41"/>
      <c r="K710" s="78">
        <f>F710</f>
        <v>41.06</v>
      </c>
      <c r="L710" s="78">
        <f>K710</f>
        <v>41.06</v>
      </c>
      <c r="M710" s="102">
        <v>1</v>
      </c>
      <c r="N710" s="108">
        <f>ROUND(M710*L710,2)</f>
        <v>41.06</v>
      </c>
      <c r="O710" s="42"/>
      <c r="P710" s="42"/>
      <c r="Q710" s="46">
        <f t="shared" si="279"/>
        <v>0</v>
      </c>
      <c r="R710" s="46">
        <f t="shared" si="280"/>
        <v>0</v>
      </c>
      <c r="S710" s="42">
        <f t="shared" si="281"/>
        <v>0</v>
      </c>
      <c r="T710" s="62"/>
    </row>
    <row r="711" spans="1:25" s="152" customFormat="1" ht="29.25" customHeight="1" x14ac:dyDescent="0.25">
      <c r="A711" s="19" t="s">
        <v>1152</v>
      </c>
      <c r="B711" s="19"/>
      <c r="C711" s="19" t="s">
        <v>91</v>
      </c>
      <c r="D711" s="69" t="s">
        <v>424</v>
      </c>
      <c r="E711" s="14" t="s">
        <v>3</v>
      </c>
      <c r="F711" s="57">
        <v>41.06</v>
      </c>
      <c r="G711" s="14"/>
      <c r="H711" s="14"/>
      <c r="I711" s="14"/>
      <c r="J711" s="45"/>
      <c r="K711" s="193">
        <f>F711</f>
        <v>41.06</v>
      </c>
      <c r="L711" s="57">
        <f>K711</f>
        <v>41.06</v>
      </c>
      <c r="M711" s="101">
        <v>1.1000000000000001</v>
      </c>
      <c r="N711" s="107">
        <f>ROUND(M711*L711,2)</f>
        <v>45.17</v>
      </c>
      <c r="O711" s="11"/>
      <c r="P711" s="11"/>
      <c r="Q711" s="11">
        <f t="shared" si="279"/>
        <v>0</v>
      </c>
      <c r="R711" s="11">
        <f t="shared" si="280"/>
        <v>0</v>
      </c>
      <c r="S711" s="42">
        <f t="shared" si="281"/>
        <v>0</v>
      </c>
      <c r="T711" s="60"/>
      <c r="U711" s="151"/>
    </row>
    <row r="712" spans="1:25" s="152" customFormat="1" ht="25.5" customHeight="1" x14ac:dyDescent="0.25">
      <c r="A712" s="19" t="s">
        <v>2541</v>
      </c>
      <c r="B712" s="19"/>
      <c r="C712" s="19" t="s">
        <v>91</v>
      </c>
      <c r="D712" s="69" t="s">
        <v>2574</v>
      </c>
      <c r="E712" s="14" t="s">
        <v>2</v>
      </c>
      <c r="F712" s="57">
        <f>F711</f>
        <v>41.06</v>
      </c>
      <c r="G712" s="57"/>
      <c r="H712" s="57"/>
      <c r="I712" s="57"/>
      <c r="J712" s="57"/>
      <c r="K712" s="57">
        <f>F712</f>
        <v>41.06</v>
      </c>
      <c r="L712" s="57">
        <f>K712</f>
        <v>41.06</v>
      </c>
      <c r="M712" s="101">
        <v>0.7</v>
      </c>
      <c r="N712" s="107">
        <f>ROUND(M712*L712,2)</f>
        <v>28.74</v>
      </c>
      <c r="O712" s="11"/>
      <c r="P712" s="11"/>
      <c r="Q712" s="11">
        <f t="shared" ref="Q712" si="310">ROUND(N712*O712,2)</f>
        <v>0</v>
      </c>
      <c r="R712" s="11">
        <f t="shared" ref="R712" si="311">ROUND(N712*P712,2)</f>
        <v>0</v>
      </c>
      <c r="S712" s="42">
        <f t="shared" ref="S712" si="312">ROUND(Q712+R712,2)</f>
        <v>0</v>
      </c>
      <c r="T712" s="60"/>
    </row>
    <row r="713" spans="1:25" s="88" customFormat="1" ht="27.75" customHeight="1" x14ac:dyDescent="0.25">
      <c r="A713" s="44" t="s">
        <v>1153</v>
      </c>
      <c r="B713" s="230" t="s">
        <v>1627</v>
      </c>
      <c r="C713" s="40" t="s">
        <v>90</v>
      </c>
      <c r="D713" s="72" t="s">
        <v>192</v>
      </c>
      <c r="E713" s="41" t="s">
        <v>17</v>
      </c>
      <c r="F713" s="71">
        <f>F714</f>
        <v>1</v>
      </c>
      <c r="G713" s="71"/>
      <c r="H713" s="71"/>
      <c r="I713" s="71"/>
      <c r="J713" s="71"/>
      <c r="K713" s="71"/>
      <c r="L713" s="71">
        <f>L714</f>
        <v>1</v>
      </c>
      <c r="M713" s="102">
        <v>1</v>
      </c>
      <c r="N713" s="108">
        <f>ROUND(M713*L713,2)</f>
        <v>1</v>
      </c>
      <c r="O713" s="42"/>
      <c r="P713" s="42"/>
      <c r="Q713" s="46">
        <f t="shared" si="279"/>
        <v>0</v>
      </c>
      <c r="R713" s="46">
        <f t="shared" si="280"/>
        <v>0</v>
      </c>
      <c r="S713" s="42">
        <f t="shared" si="281"/>
        <v>0</v>
      </c>
      <c r="T713" s="63"/>
      <c r="U713" s="87"/>
      <c r="V713" s="87"/>
      <c r="W713" s="87"/>
      <c r="X713" s="87"/>
      <c r="Y713" s="87"/>
    </row>
    <row r="714" spans="1:25" s="112" customFormat="1" ht="27.75" customHeight="1" x14ac:dyDescent="0.25">
      <c r="A714" s="19" t="s">
        <v>1154</v>
      </c>
      <c r="B714" s="19"/>
      <c r="C714" s="19" t="s">
        <v>91</v>
      </c>
      <c r="D714" s="215" t="s">
        <v>1081</v>
      </c>
      <c r="E714" s="28" t="s">
        <v>17</v>
      </c>
      <c r="F714" s="135">
        <v>1</v>
      </c>
      <c r="G714" s="59"/>
      <c r="H714" s="59"/>
      <c r="I714" s="59"/>
      <c r="J714" s="71"/>
      <c r="K714" s="192"/>
      <c r="L714" s="59">
        <f>F714</f>
        <v>1</v>
      </c>
      <c r="M714" s="101">
        <v>1</v>
      </c>
      <c r="N714" s="107">
        <f>ROUND(M714*L714,2)</f>
        <v>1</v>
      </c>
      <c r="O714" s="25"/>
      <c r="P714" s="25"/>
      <c r="Q714" s="11">
        <f t="shared" si="279"/>
        <v>0</v>
      </c>
      <c r="R714" s="11">
        <f t="shared" si="280"/>
        <v>0</v>
      </c>
      <c r="S714" s="42">
        <f t="shared" si="281"/>
        <v>0</v>
      </c>
      <c r="T714" s="60"/>
      <c r="U714" s="111"/>
      <c r="V714" s="111"/>
      <c r="W714" s="111"/>
      <c r="X714" s="111"/>
      <c r="Y714" s="111"/>
    </row>
    <row r="715" spans="1:25" s="86" customFormat="1" ht="22.5" customHeight="1" x14ac:dyDescent="0.25">
      <c r="A715" s="65" t="s">
        <v>40</v>
      </c>
      <c r="B715" s="65"/>
      <c r="C715" s="65"/>
      <c r="D715" s="49" t="s">
        <v>1155</v>
      </c>
      <c r="E715" s="66"/>
      <c r="F715" s="67"/>
      <c r="G715" s="66"/>
      <c r="H715" s="66"/>
      <c r="I715" s="66"/>
      <c r="J715" s="66"/>
      <c r="K715" s="66"/>
      <c r="L715" s="144"/>
      <c r="M715" s="98"/>
      <c r="N715" s="105"/>
      <c r="O715" s="68"/>
      <c r="P715" s="68"/>
      <c r="Q715" s="39"/>
      <c r="R715" s="39"/>
      <c r="S715" s="68"/>
      <c r="T715" s="68"/>
      <c r="U715" s="85"/>
      <c r="V715" s="85"/>
      <c r="W715" s="85"/>
      <c r="X715" s="85"/>
      <c r="Y715" s="85"/>
    </row>
    <row r="716" spans="1:25" s="92" customFormat="1" ht="25.5" customHeight="1" x14ac:dyDescent="0.25">
      <c r="A716" s="44" t="s">
        <v>1157</v>
      </c>
      <c r="B716" s="230" t="s">
        <v>1624</v>
      </c>
      <c r="C716" s="44" t="s">
        <v>90</v>
      </c>
      <c r="D716" s="51" t="s">
        <v>92</v>
      </c>
      <c r="E716" s="41" t="s">
        <v>3</v>
      </c>
      <c r="F716" s="71"/>
      <c r="G716" s="41"/>
      <c r="H716" s="41"/>
      <c r="I716" s="41"/>
      <c r="J716" s="43"/>
      <c r="K716" s="43">
        <f>SUM(K717:K719)</f>
        <v>35.83</v>
      </c>
      <c r="L716" s="43"/>
      <c r="M716" s="100"/>
      <c r="N716" s="43">
        <f>K716</f>
        <v>35.83</v>
      </c>
      <c r="O716" s="42"/>
      <c r="P716" s="42"/>
      <c r="Q716" s="46">
        <f t="shared" si="279"/>
        <v>0</v>
      </c>
      <c r="R716" s="46">
        <f t="shared" si="280"/>
        <v>0</v>
      </c>
      <c r="S716" s="42">
        <f t="shared" si="281"/>
        <v>0</v>
      </c>
      <c r="T716" s="42" t="s">
        <v>93</v>
      </c>
      <c r="U716" s="91"/>
      <c r="V716" s="91"/>
      <c r="W716" s="91"/>
      <c r="X716" s="91"/>
      <c r="Y716" s="91"/>
    </row>
    <row r="717" spans="1:25" s="1" customFormat="1" ht="18.75" customHeight="1" x14ac:dyDescent="0.25">
      <c r="A717" s="19" t="s">
        <v>1158</v>
      </c>
      <c r="B717" s="19"/>
      <c r="C717" s="19" t="s">
        <v>91</v>
      </c>
      <c r="D717" s="215" t="s">
        <v>451</v>
      </c>
      <c r="E717" s="3" t="s">
        <v>748</v>
      </c>
      <c r="F717" s="11"/>
      <c r="G717" s="11"/>
      <c r="H717" s="11"/>
      <c r="I717" s="11"/>
      <c r="J717" s="163">
        <v>3.87</v>
      </c>
      <c r="K717" s="189">
        <f>0.125*3.14*J717</f>
        <v>1.52</v>
      </c>
      <c r="L717" s="11">
        <f>J717</f>
        <v>3.87</v>
      </c>
      <c r="M717" s="101">
        <v>1.1000000000000001</v>
      </c>
      <c r="N717" s="133">
        <f>M717*L717</f>
        <v>4.2569999999999997</v>
      </c>
      <c r="O717" s="11"/>
      <c r="P717" s="11"/>
      <c r="Q717" s="11">
        <f t="shared" si="279"/>
        <v>0</v>
      </c>
      <c r="R717" s="11">
        <f t="shared" si="280"/>
        <v>0</v>
      </c>
      <c r="S717" s="42">
        <f t="shared" si="281"/>
        <v>0</v>
      </c>
      <c r="T717" s="60"/>
      <c r="U717" s="4"/>
      <c r="V717" s="4"/>
      <c r="W717" s="4"/>
      <c r="X717" s="4"/>
      <c r="Y717" s="4"/>
    </row>
    <row r="718" spans="1:25" s="1" customFormat="1" ht="18.75" customHeight="1" x14ac:dyDescent="0.25">
      <c r="A718" s="19" t="s">
        <v>1159</v>
      </c>
      <c r="B718" s="19"/>
      <c r="C718" s="19" t="s">
        <v>91</v>
      </c>
      <c r="D718" s="215" t="s">
        <v>1058</v>
      </c>
      <c r="E718" s="3" t="s">
        <v>748</v>
      </c>
      <c r="F718" s="11"/>
      <c r="G718" s="11"/>
      <c r="H718" s="11"/>
      <c r="I718" s="11"/>
      <c r="J718" s="163">
        <v>87.1</v>
      </c>
      <c r="K718" s="189">
        <f>0.125*3.14*J718</f>
        <v>34.19</v>
      </c>
      <c r="L718" s="11">
        <f t="shared" ref="L718" si="313">J718</f>
        <v>87.1</v>
      </c>
      <c r="M718" s="101">
        <v>1.1000000000000001</v>
      </c>
      <c r="N718" s="133">
        <f>M718*L718</f>
        <v>95.81</v>
      </c>
      <c r="O718" s="11"/>
      <c r="P718" s="11"/>
      <c r="Q718" s="11">
        <f t="shared" si="279"/>
        <v>0</v>
      </c>
      <c r="R718" s="11">
        <f t="shared" si="280"/>
        <v>0</v>
      </c>
      <c r="S718" s="42">
        <f t="shared" si="281"/>
        <v>0</v>
      </c>
      <c r="T718" s="60"/>
    </row>
    <row r="719" spans="1:25" s="1" customFormat="1" ht="18.75" customHeight="1" x14ac:dyDescent="0.25">
      <c r="A719" s="19" t="s">
        <v>1160</v>
      </c>
      <c r="B719" s="19"/>
      <c r="C719" s="19" t="s">
        <v>91</v>
      </c>
      <c r="D719" s="215" t="s">
        <v>970</v>
      </c>
      <c r="E719" s="3" t="s">
        <v>17</v>
      </c>
      <c r="F719" s="11">
        <v>1</v>
      </c>
      <c r="G719" s="11"/>
      <c r="H719" s="11"/>
      <c r="I719" s="11"/>
      <c r="J719" s="163"/>
      <c r="K719" s="189">
        <v>0.12</v>
      </c>
      <c r="L719" s="11">
        <f t="shared" ref="L719:L720" si="314">F719</f>
        <v>1</v>
      </c>
      <c r="M719" s="101">
        <v>1</v>
      </c>
      <c r="N719" s="133">
        <f>M719*L719</f>
        <v>1</v>
      </c>
      <c r="O719" s="11"/>
      <c r="P719" s="11"/>
      <c r="Q719" s="11">
        <f t="shared" si="279"/>
        <v>0</v>
      </c>
      <c r="R719" s="11">
        <f t="shared" si="280"/>
        <v>0</v>
      </c>
      <c r="S719" s="42">
        <f t="shared" si="281"/>
        <v>0</v>
      </c>
      <c r="T719" s="60"/>
    </row>
    <row r="720" spans="1:25" s="1" customFormat="1" ht="15.75" customHeight="1" x14ac:dyDescent="0.25">
      <c r="A720" s="19" t="s">
        <v>1161</v>
      </c>
      <c r="B720" s="19"/>
      <c r="C720" s="19" t="s">
        <v>91</v>
      </c>
      <c r="D720" s="215" t="s">
        <v>243</v>
      </c>
      <c r="E720" s="3" t="s">
        <v>3</v>
      </c>
      <c r="F720" s="11">
        <v>0.01</v>
      </c>
      <c r="G720" s="11"/>
      <c r="H720" s="11"/>
      <c r="I720" s="11"/>
      <c r="J720" s="163"/>
      <c r="K720" s="189"/>
      <c r="L720" s="11">
        <f t="shared" si="314"/>
        <v>0.01</v>
      </c>
      <c r="M720" s="101">
        <v>1</v>
      </c>
      <c r="N720" s="133">
        <f t="shared" ref="N720" si="315">M720*L720</f>
        <v>0.01</v>
      </c>
      <c r="O720" s="11"/>
      <c r="P720" s="11"/>
      <c r="Q720" s="11">
        <f t="shared" si="279"/>
        <v>0</v>
      </c>
      <c r="R720" s="11">
        <f t="shared" si="280"/>
        <v>0</v>
      </c>
      <c r="S720" s="42">
        <f t="shared" si="281"/>
        <v>0</v>
      </c>
      <c r="T720" s="60"/>
    </row>
    <row r="721" spans="1:25" s="92" customFormat="1" ht="27" customHeight="1" x14ac:dyDescent="0.25">
      <c r="A721" s="44" t="s">
        <v>1162</v>
      </c>
      <c r="B721" s="230" t="s">
        <v>1626</v>
      </c>
      <c r="C721" s="44" t="s">
        <v>90</v>
      </c>
      <c r="D721" s="51" t="s">
        <v>876</v>
      </c>
      <c r="E721" s="41" t="s">
        <v>3</v>
      </c>
      <c r="F721" s="78">
        <f>F722</f>
        <v>37.03</v>
      </c>
      <c r="G721" s="41"/>
      <c r="H721" s="41"/>
      <c r="I721" s="41"/>
      <c r="J721" s="41"/>
      <c r="K721" s="71">
        <f>F721</f>
        <v>37</v>
      </c>
      <c r="L721" s="71">
        <f>K721</f>
        <v>37</v>
      </c>
      <c r="M721" s="102">
        <v>1</v>
      </c>
      <c r="N721" s="108">
        <f>ROUND(M721*L721,2)</f>
        <v>37</v>
      </c>
      <c r="O721" s="42"/>
      <c r="P721" s="42"/>
      <c r="Q721" s="46">
        <f t="shared" si="279"/>
        <v>0</v>
      </c>
      <c r="R721" s="46">
        <f t="shared" si="280"/>
        <v>0</v>
      </c>
      <c r="S721" s="42">
        <f t="shared" si="281"/>
        <v>0</v>
      </c>
      <c r="T721" s="62"/>
    </row>
    <row r="722" spans="1:25" s="1" customFormat="1" ht="29.25" customHeight="1" x14ac:dyDescent="0.25">
      <c r="A722" s="19" t="s">
        <v>1163</v>
      </c>
      <c r="B722" s="19"/>
      <c r="C722" s="19" t="s">
        <v>91</v>
      </c>
      <c r="D722" s="69" t="s">
        <v>424</v>
      </c>
      <c r="E722" s="3" t="s">
        <v>3</v>
      </c>
      <c r="F722" s="57">
        <v>37.03</v>
      </c>
      <c r="G722" s="14"/>
      <c r="H722" s="14"/>
      <c r="I722" s="14"/>
      <c r="J722" s="45"/>
      <c r="K722" s="195">
        <f>F722</f>
        <v>37</v>
      </c>
      <c r="L722" s="101">
        <f>K722</f>
        <v>37</v>
      </c>
      <c r="M722" s="101">
        <v>1.1000000000000001</v>
      </c>
      <c r="N722" s="133">
        <f>ROUND(M722*L722,2)</f>
        <v>40.700000000000003</v>
      </c>
      <c r="O722" s="11"/>
      <c r="P722" s="11"/>
      <c r="Q722" s="11">
        <f t="shared" si="279"/>
        <v>0</v>
      </c>
      <c r="R722" s="11">
        <f t="shared" si="280"/>
        <v>0</v>
      </c>
      <c r="S722" s="42">
        <f t="shared" si="281"/>
        <v>0</v>
      </c>
      <c r="T722" s="60"/>
      <c r="U722" s="4"/>
    </row>
    <row r="723" spans="1:25" s="152" customFormat="1" ht="25.5" customHeight="1" x14ac:dyDescent="0.25">
      <c r="A723" s="19" t="s">
        <v>2542</v>
      </c>
      <c r="B723" s="19"/>
      <c r="C723" s="19" t="s">
        <v>91</v>
      </c>
      <c r="D723" s="69" t="s">
        <v>2574</v>
      </c>
      <c r="E723" s="14" t="s">
        <v>2</v>
      </c>
      <c r="F723" s="57">
        <f>F722</f>
        <v>37.03</v>
      </c>
      <c r="G723" s="57"/>
      <c r="H723" s="57"/>
      <c r="I723" s="57"/>
      <c r="J723" s="57"/>
      <c r="K723" s="57">
        <f>F723</f>
        <v>37.03</v>
      </c>
      <c r="L723" s="57">
        <f>K723</f>
        <v>37.03</v>
      </c>
      <c r="M723" s="101">
        <v>0.7</v>
      </c>
      <c r="N723" s="107">
        <f>ROUND(M723*L723,2)</f>
        <v>25.92</v>
      </c>
      <c r="O723" s="11"/>
      <c r="P723" s="11"/>
      <c r="Q723" s="11">
        <f t="shared" ref="Q723" si="316">ROUND(N723*O723,2)</f>
        <v>0</v>
      </c>
      <c r="R723" s="11">
        <f t="shared" ref="R723" si="317">ROUND(N723*P723,2)</f>
        <v>0</v>
      </c>
      <c r="S723" s="42">
        <f t="shared" ref="S723" si="318">ROUND(Q723+R723,2)</f>
        <v>0</v>
      </c>
      <c r="T723" s="60"/>
    </row>
    <row r="724" spans="1:25" s="88" customFormat="1" ht="27.75" customHeight="1" x14ac:dyDescent="0.25">
      <c r="A724" s="44" t="s">
        <v>1164</v>
      </c>
      <c r="B724" s="230" t="s">
        <v>1627</v>
      </c>
      <c r="C724" s="40" t="s">
        <v>90</v>
      </c>
      <c r="D724" s="72" t="s">
        <v>192</v>
      </c>
      <c r="E724" s="41" t="s">
        <v>17</v>
      </c>
      <c r="F724" s="71">
        <f>F725</f>
        <v>1</v>
      </c>
      <c r="G724" s="71"/>
      <c r="H724" s="71"/>
      <c r="I724" s="71"/>
      <c r="J724" s="71"/>
      <c r="K724" s="71"/>
      <c r="L724" s="71">
        <f>F724</f>
        <v>1</v>
      </c>
      <c r="M724" s="102">
        <v>1</v>
      </c>
      <c r="N724" s="108">
        <f>ROUND(M724*L724,2)</f>
        <v>1</v>
      </c>
      <c r="O724" s="42"/>
      <c r="P724" s="42"/>
      <c r="Q724" s="46">
        <f t="shared" si="279"/>
        <v>0</v>
      </c>
      <c r="R724" s="46">
        <f t="shared" si="280"/>
        <v>0</v>
      </c>
      <c r="S724" s="42">
        <f t="shared" si="281"/>
        <v>0</v>
      </c>
      <c r="T724" s="63"/>
      <c r="U724" s="87"/>
      <c r="V724" s="87"/>
      <c r="W724" s="87"/>
      <c r="X724" s="87"/>
      <c r="Y724" s="87"/>
    </row>
    <row r="725" spans="1:25" s="112" customFormat="1" ht="27.75" customHeight="1" x14ac:dyDescent="0.25">
      <c r="A725" s="23" t="s">
        <v>1165</v>
      </c>
      <c r="B725" s="23"/>
      <c r="C725" s="19" t="s">
        <v>91</v>
      </c>
      <c r="D725" s="215" t="s">
        <v>1177</v>
      </c>
      <c r="E725" s="28" t="s">
        <v>17</v>
      </c>
      <c r="F725" s="59">
        <v>1</v>
      </c>
      <c r="G725" s="59"/>
      <c r="H725" s="59"/>
      <c r="I725" s="59"/>
      <c r="J725" s="71"/>
      <c r="K725" s="192"/>
      <c r="L725" s="59">
        <f>F725</f>
        <v>1</v>
      </c>
      <c r="M725" s="101">
        <v>1</v>
      </c>
      <c r="N725" s="107">
        <f>ROUND(M725*L725,2)</f>
        <v>1</v>
      </c>
      <c r="O725" s="25"/>
      <c r="P725" s="25"/>
      <c r="Q725" s="11">
        <f t="shared" si="279"/>
        <v>0</v>
      </c>
      <c r="R725" s="11">
        <f t="shared" si="280"/>
        <v>0</v>
      </c>
      <c r="S725" s="42">
        <f t="shared" si="281"/>
        <v>0</v>
      </c>
      <c r="T725" s="60"/>
      <c r="U725" s="111"/>
      <c r="V725" s="111"/>
      <c r="W725" s="111"/>
      <c r="X725" s="111"/>
      <c r="Y725" s="111"/>
    </row>
    <row r="726" spans="1:25" s="86" customFormat="1" ht="22.5" customHeight="1" x14ac:dyDescent="0.25">
      <c r="A726" s="65" t="s">
        <v>41</v>
      </c>
      <c r="B726" s="65"/>
      <c r="C726" s="65"/>
      <c r="D726" s="49" t="s">
        <v>1156</v>
      </c>
      <c r="E726" s="66"/>
      <c r="F726" s="67"/>
      <c r="G726" s="66"/>
      <c r="H726" s="66"/>
      <c r="I726" s="66"/>
      <c r="J726" s="66"/>
      <c r="K726" s="66"/>
      <c r="L726" s="144"/>
      <c r="M726" s="98"/>
      <c r="N726" s="105"/>
      <c r="O726" s="68"/>
      <c r="P726" s="68"/>
      <c r="Q726" s="39"/>
      <c r="R726" s="39"/>
      <c r="S726" s="68"/>
      <c r="T726" s="68"/>
      <c r="U726" s="85"/>
      <c r="V726" s="85"/>
      <c r="W726" s="85"/>
      <c r="X726" s="85"/>
      <c r="Y726" s="85"/>
    </row>
    <row r="727" spans="1:25" s="92" customFormat="1" ht="25.5" customHeight="1" x14ac:dyDescent="0.25">
      <c r="A727" s="44" t="s">
        <v>1166</v>
      </c>
      <c r="B727" s="230" t="s">
        <v>1624</v>
      </c>
      <c r="C727" s="44" t="s">
        <v>90</v>
      </c>
      <c r="D727" s="51" t="s">
        <v>92</v>
      </c>
      <c r="E727" s="41" t="s">
        <v>3</v>
      </c>
      <c r="F727" s="71"/>
      <c r="G727" s="41"/>
      <c r="H727" s="41"/>
      <c r="I727" s="41"/>
      <c r="J727" s="43"/>
      <c r="K727" s="43">
        <f>SUM(K728:K731)</f>
        <v>27.76</v>
      </c>
      <c r="L727" s="43"/>
      <c r="M727" s="100"/>
      <c r="N727" s="43">
        <f>K727</f>
        <v>27.76</v>
      </c>
      <c r="O727" s="42"/>
      <c r="P727" s="42"/>
      <c r="Q727" s="46">
        <f t="shared" si="279"/>
        <v>0</v>
      </c>
      <c r="R727" s="46">
        <f t="shared" si="280"/>
        <v>0</v>
      </c>
      <c r="S727" s="42">
        <f t="shared" si="281"/>
        <v>0</v>
      </c>
      <c r="T727" s="42" t="s">
        <v>93</v>
      </c>
      <c r="U727" s="91"/>
      <c r="V727" s="91"/>
      <c r="W727" s="91"/>
      <c r="X727" s="91"/>
      <c r="Y727" s="91"/>
    </row>
    <row r="728" spans="1:25" s="152" customFormat="1" ht="18.75" customHeight="1" x14ac:dyDescent="0.25">
      <c r="A728" s="19" t="s">
        <v>1167</v>
      </c>
      <c r="B728" s="19"/>
      <c r="C728" s="19" t="s">
        <v>91</v>
      </c>
      <c r="D728" s="215" t="s">
        <v>417</v>
      </c>
      <c r="E728" s="14" t="s">
        <v>748</v>
      </c>
      <c r="F728" s="11"/>
      <c r="G728" s="11"/>
      <c r="H728" s="11"/>
      <c r="I728" s="11"/>
      <c r="J728" s="163">
        <v>1.34</v>
      </c>
      <c r="K728" s="189">
        <f>0.1*3.14*J728</f>
        <v>0.42</v>
      </c>
      <c r="L728" s="11">
        <f>J728</f>
        <v>1.34</v>
      </c>
      <c r="M728" s="101">
        <v>1.1000000000000001</v>
      </c>
      <c r="N728" s="107">
        <f>M728*L728</f>
        <v>1.474</v>
      </c>
      <c r="O728" s="11"/>
      <c r="P728" s="11"/>
      <c r="Q728" s="11">
        <f t="shared" si="279"/>
        <v>0</v>
      </c>
      <c r="R728" s="11">
        <f t="shared" si="280"/>
        <v>0</v>
      </c>
      <c r="S728" s="42">
        <f t="shared" si="281"/>
        <v>0</v>
      </c>
      <c r="T728" s="60"/>
      <c r="U728" s="151"/>
      <c r="V728" s="151"/>
      <c r="W728" s="151"/>
      <c r="X728" s="151"/>
      <c r="Y728" s="151"/>
    </row>
    <row r="729" spans="1:25" s="152" customFormat="1" ht="18.75" customHeight="1" x14ac:dyDescent="0.25">
      <c r="A729" s="19" t="s">
        <v>1168</v>
      </c>
      <c r="B729" s="19"/>
      <c r="C729" s="19" t="s">
        <v>91</v>
      </c>
      <c r="D729" s="215" t="s">
        <v>475</v>
      </c>
      <c r="E729" s="14" t="s">
        <v>748</v>
      </c>
      <c r="F729" s="11"/>
      <c r="G729" s="11"/>
      <c r="H729" s="11"/>
      <c r="I729" s="11"/>
      <c r="J729" s="163">
        <v>86.63</v>
      </c>
      <c r="K729" s="189">
        <f>0.1*3.14*J729</f>
        <v>27.2</v>
      </c>
      <c r="L729" s="11">
        <f t="shared" ref="L729" si="319">J729</f>
        <v>86.63</v>
      </c>
      <c r="M729" s="101">
        <v>1.1000000000000001</v>
      </c>
      <c r="N729" s="107">
        <f>M729*L729</f>
        <v>95.293000000000006</v>
      </c>
      <c r="O729" s="11"/>
      <c r="P729" s="11"/>
      <c r="Q729" s="11">
        <f t="shared" si="279"/>
        <v>0</v>
      </c>
      <c r="R729" s="11">
        <f t="shared" si="280"/>
        <v>0</v>
      </c>
      <c r="S729" s="42">
        <f t="shared" si="281"/>
        <v>0</v>
      </c>
      <c r="T729" s="60"/>
    </row>
    <row r="730" spans="1:25" s="152" customFormat="1" ht="18.75" customHeight="1" x14ac:dyDescent="0.25">
      <c r="A730" s="19" t="s">
        <v>1169</v>
      </c>
      <c r="B730" s="19"/>
      <c r="C730" s="19" t="s">
        <v>91</v>
      </c>
      <c r="D730" s="215" t="s">
        <v>504</v>
      </c>
      <c r="E730" s="14" t="s">
        <v>17</v>
      </c>
      <c r="F730" s="11">
        <v>1</v>
      </c>
      <c r="G730" s="11"/>
      <c r="H730" s="11"/>
      <c r="I730" s="11"/>
      <c r="J730" s="163"/>
      <c r="K730" s="189">
        <v>0.06</v>
      </c>
      <c r="L730" s="11">
        <f t="shared" ref="L730:L732" si="320">F730</f>
        <v>1</v>
      </c>
      <c r="M730" s="101">
        <v>1</v>
      </c>
      <c r="N730" s="107">
        <f>M730*L730</f>
        <v>1</v>
      </c>
      <c r="O730" s="11"/>
      <c r="P730" s="11"/>
      <c r="Q730" s="11">
        <f t="shared" si="279"/>
        <v>0</v>
      </c>
      <c r="R730" s="11">
        <f t="shared" si="280"/>
        <v>0</v>
      </c>
      <c r="S730" s="42">
        <f t="shared" si="281"/>
        <v>0</v>
      </c>
      <c r="T730" s="60"/>
    </row>
    <row r="731" spans="1:25" s="152" customFormat="1" ht="18.75" customHeight="1" x14ac:dyDescent="0.25">
      <c r="A731" s="19" t="s">
        <v>1170</v>
      </c>
      <c r="B731" s="19"/>
      <c r="C731" s="19" t="s">
        <v>91</v>
      </c>
      <c r="D731" s="215" t="s">
        <v>476</v>
      </c>
      <c r="E731" s="14" t="s">
        <v>17</v>
      </c>
      <c r="F731" s="11">
        <v>1</v>
      </c>
      <c r="G731" s="11"/>
      <c r="H731" s="11"/>
      <c r="I731" s="11"/>
      <c r="J731" s="163"/>
      <c r="K731" s="189">
        <v>0.08</v>
      </c>
      <c r="L731" s="11">
        <f t="shared" ref="L731" si="321">F731</f>
        <v>1</v>
      </c>
      <c r="M731" s="101">
        <v>1</v>
      </c>
      <c r="N731" s="107">
        <f>M731*L731</f>
        <v>1</v>
      </c>
      <c r="O731" s="11"/>
      <c r="P731" s="11"/>
      <c r="Q731" s="11">
        <f t="shared" si="279"/>
        <v>0</v>
      </c>
      <c r="R731" s="11">
        <f t="shared" si="280"/>
        <v>0</v>
      </c>
      <c r="S731" s="42">
        <f t="shared" si="281"/>
        <v>0</v>
      </c>
      <c r="T731" s="60"/>
    </row>
    <row r="732" spans="1:25" s="152" customFormat="1" ht="15.75" customHeight="1" x14ac:dyDescent="0.25">
      <c r="A732" s="19" t="s">
        <v>1171</v>
      </c>
      <c r="B732" s="19"/>
      <c r="C732" s="19" t="s">
        <v>91</v>
      </c>
      <c r="D732" s="215" t="s">
        <v>243</v>
      </c>
      <c r="E732" s="14" t="s">
        <v>3</v>
      </c>
      <c r="F732" s="11">
        <v>0.01</v>
      </c>
      <c r="G732" s="11"/>
      <c r="H732" s="11"/>
      <c r="I732" s="11"/>
      <c r="J732" s="163"/>
      <c r="K732" s="189"/>
      <c r="L732" s="11">
        <f t="shared" si="320"/>
        <v>0.01</v>
      </c>
      <c r="M732" s="101">
        <v>1</v>
      </c>
      <c r="N732" s="107">
        <f t="shared" ref="N732" si="322">M732*L732</f>
        <v>0.01</v>
      </c>
      <c r="O732" s="11"/>
      <c r="P732" s="11"/>
      <c r="Q732" s="11">
        <f t="shared" si="279"/>
        <v>0</v>
      </c>
      <c r="R732" s="11">
        <f t="shared" si="280"/>
        <v>0</v>
      </c>
      <c r="S732" s="42">
        <f t="shared" si="281"/>
        <v>0</v>
      </c>
      <c r="T732" s="60"/>
    </row>
    <row r="733" spans="1:25" s="92" customFormat="1" ht="27" customHeight="1" x14ac:dyDescent="0.25">
      <c r="A733" s="44" t="s">
        <v>1172</v>
      </c>
      <c r="B733" s="230" t="s">
        <v>1626</v>
      </c>
      <c r="C733" s="44" t="s">
        <v>90</v>
      </c>
      <c r="D733" s="51" t="s">
        <v>876</v>
      </c>
      <c r="E733" s="41" t="s">
        <v>3</v>
      </c>
      <c r="F733" s="78">
        <f>F734</f>
        <v>30.02</v>
      </c>
      <c r="G733" s="41"/>
      <c r="H733" s="41"/>
      <c r="I733" s="41"/>
      <c r="J733" s="41"/>
      <c r="K733" s="78">
        <f>F733</f>
        <v>30.02</v>
      </c>
      <c r="L733" s="78">
        <f>K733</f>
        <v>30.02</v>
      </c>
      <c r="M733" s="102">
        <v>1</v>
      </c>
      <c r="N733" s="108">
        <f>ROUND(M733*L733,2)</f>
        <v>30.02</v>
      </c>
      <c r="O733" s="42"/>
      <c r="P733" s="42"/>
      <c r="Q733" s="46">
        <f t="shared" si="279"/>
        <v>0</v>
      </c>
      <c r="R733" s="46">
        <f t="shared" si="280"/>
        <v>0</v>
      </c>
      <c r="S733" s="42">
        <f t="shared" si="281"/>
        <v>0</v>
      </c>
      <c r="T733" s="62"/>
    </row>
    <row r="734" spans="1:25" s="152" customFormat="1" ht="29.25" customHeight="1" x14ac:dyDescent="0.25">
      <c r="A734" s="19" t="s">
        <v>1173</v>
      </c>
      <c r="B734" s="19"/>
      <c r="C734" s="19" t="s">
        <v>91</v>
      </c>
      <c r="D734" s="69" t="s">
        <v>424</v>
      </c>
      <c r="E734" s="14" t="s">
        <v>3</v>
      </c>
      <c r="F734" s="57">
        <v>30.02</v>
      </c>
      <c r="G734" s="14"/>
      <c r="H734" s="14"/>
      <c r="I734" s="14"/>
      <c r="J734" s="45"/>
      <c r="K734" s="193">
        <f>F734</f>
        <v>30.02</v>
      </c>
      <c r="L734" s="57">
        <f>K734</f>
        <v>30.02</v>
      </c>
      <c r="M734" s="101">
        <v>1.1000000000000001</v>
      </c>
      <c r="N734" s="107">
        <f>ROUND(M734*L734,2)</f>
        <v>33.020000000000003</v>
      </c>
      <c r="O734" s="11"/>
      <c r="P734" s="11"/>
      <c r="Q734" s="11">
        <f t="shared" si="279"/>
        <v>0</v>
      </c>
      <c r="R734" s="11">
        <f t="shared" si="280"/>
        <v>0</v>
      </c>
      <c r="S734" s="42">
        <f t="shared" si="281"/>
        <v>0</v>
      </c>
      <c r="T734" s="60"/>
      <c r="U734" s="151"/>
    </row>
    <row r="735" spans="1:25" s="152" customFormat="1" ht="25.5" customHeight="1" x14ac:dyDescent="0.25">
      <c r="A735" s="19" t="s">
        <v>2543</v>
      </c>
      <c r="B735" s="19"/>
      <c r="C735" s="19" t="s">
        <v>91</v>
      </c>
      <c r="D735" s="69" t="s">
        <v>2574</v>
      </c>
      <c r="E735" s="14" t="s">
        <v>2</v>
      </c>
      <c r="F735" s="57">
        <f>F734</f>
        <v>30.02</v>
      </c>
      <c r="G735" s="57"/>
      <c r="H735" s="57"/>
      <c r="I735" s="57"/>
      <c r="J735" s="57"/>
      <c r="K735" s="57">
        <f>F735</f>
        <v>30.02</v>
      </c>
      <c r="L735" s="57">
        <f>K735</f>
        <v>30.02</v>
      </c>
      <c r="M735" s="101">
        <v>0.7</v>
      </c>
      <c r="N735" s="107">
        <f>ROUND(M735*L735,2)</f>
        <v>21.01</v>
      </c>
      <c r="O735" s="11"/>
      <c r="P735" s="11"/>
      <c r="Q735" s="11">
        <f t="shared" ref="Q735" si="323">ROUND(N735*O735,2)</f>
        <v>0</v>
      </c>
      <c r="R735" s="11">
        <f t="shared" ref="R735" si="324">ROUND(N735*P735,2)</f>
        <v>0</v>
      </c>
      <c r="S735" s="42">
        <f t="shared" ref="S735" si="325">ROUND(Q735+R735,2)</f>
        <v>0</v>
      </c>
      <c r="T735" s="60"/>
    </row>
    <row r="736" spans="1:25" s="88" customFormat="1" ht="27.75" customHeight="1" x14ac:dyDescent="0.25">
      <c r="A736" s="44" t="s">
        <v>1174</v>
      </c>
      <c r="B736" s="230" t="s">
        <v>1627</v>
      </c>
      <c r="C736" s="40" t="s">
        <v>90</v>
      </c>
      <c r="D736" s="72" t="s">
        <v>192</v>
      </c>
      <c r="E736" s="41" t="s">
        <v>17</v>
      </c>
      <c r="F736" s="71">
        <f>F737</f>
        <v>1</v>
      </c>
      <c r="G736" s="71"/>
      <c r="H736" s="71"/>
      <c r="I736" s="71"/>
      <c r="J736" s="71"/>
      <c r="K736" s="71"/>
      <c r="L736" s="71">
        <f>L737</f>
        <v>1</v>
      </c>
      <c r="M736" s="102">
        <v>1</v>
      </c>
      <c r="N736" s="108">
        <f>ROUND(M736*L736,2)</f>
        <v>1</v>
      </c>
      <c r="O736" s="42"/>
      <c r="P736" s="42"/>
      <c r="Q736" s="46">
        <f t="shared" si="279"/>
        <v>0</v>
      </c>
      <c r="R736" s="46">
        <f t="shared" si="280"/>
        <v>0</v>
      </c>
      <c r="S736" s="42">
        <f t="shared" si="281"/>
        <v>0</v>
      </c>
      <c r="T736" s="63"/>
      <c r="U736" s="87"/>
      <c r="V736" s="87"/>
      <c r="W736" s="87"/>
      <c r="X736" s="87"/>
      <c r="Y736" s="87"/>
    </row>
    <row r="737" spans="1:25" s="112" customFormat="1" ht="27.75" customHeight="1" x14ac:dyDescent="0.25">
      <c r="A737" s="19" t="s">
        <v>1175</v>
      </c>
      <c r="B737" s="19"/>
      <c r="C737" s="19" t="s">
        <v>91</v>
      </c>
      <c r="D737" s="215" t="s">
        <v>477</v>
      </c>
      <c r="E737" s="28" t="s">
        <v>17</v>
      </c>
      <c r="F737" s="135">
        <v>1</v>
      </c>
      <c r="G737" s="59"/>
      <c r="H737" s="59"/>
      <c r="I737" s="59"/>
      <c r="J737" s="71"/>
      <c r="K737" s="192"/>
      <c r="L737" s="58">
        <f>F737</f>
        <v>1</v>
      </c>
      <c r="M737" s="101">
        <v>1</v>
      </c>
      <c r="N737" s="107">
        <f>ROUND(M737*L737,2)</f>
        <v>1</v>
      </c>
      <c r="O737" s="25"/>
      <c r="P737" s="25"/>
      <c r="Q737" s="11">
        <f t="shared" ref="Q737:Q805" si="326">ROUND(N737*O737,2)</f>
        <v>0</v>
      </c>
      <c r="R737" s="11">
        <f t="shared" ref="R737:R805" si="327">ROUND(N737*P737,2)</f>
        <v>0</v>
      </c>
      <c r="S737" s="42">
        <f t="shared" ref="S737:S805" si="328">ROUND(Q737+R737,2)</f>
        <v>0</v>
      </c>
      <c r="T737" s="60"/>
      <c r="U737" s="111"/>
      <c r="V737" s="111"/>
      <c r="W737" s="111"/>
      <c r="X737" s="111"/>
      <c r="Y737" s="111"/>
    </row>
    <row r="738" spans="1:25" s="86" customFormat="1" ht="22.5" customHeight="1" x14ac:dyDescent="0.25">
      <c r="A738" s="65" t="s">
        <v>42</v>
      </c>
      <c r="B738" s="65"/>
      <c r="C738" s="65"/>
      <c r="D738" s="49" t="s">
        <v>1178</v>
      </c>
      <c r="E738" s="66"/>
      <c r="F738" s="67"/>
      <c r="G738" s="66"/>
      <c r="H738" s="66"/>
      <c r="I738" s="66"/>
      <c r="J738" s="66"/>
      <c r="K738" s="66"/>
      <c r="L738" s="144"/>
      <c r="M738" s="98"/>
      <c r="N738" s="105"/>
      <c r="O738" s="68"/>
      <c r="P738" s="68"/>
      <c r="Q738" s="39"/>
      <c r="R738" s="39"/>
      <c r="S738" s="68"/>
      <c r="T738" s="68"/>
      <c r="U738" s="85"/>
      <c r="V738" s="85"/>
      <c r="W738" s="85"/>
      <c r="X738" s="85"/>
      <c r="Y738" s="85"/>
    </row>
    <row r="739" spans="1:25" s="92" customFormat="1" ht="25.5" customHeight="1" x14ac:dyDescent="0.25">
      <c r="A739" s="44" t="s">
        <v>1180</v>
      </c>
      <c r="B739" s="230" t="s">
        <v>1624</v>
      </c>
      <c r="C739" s="44" t="s">
        <v>90</v>
      </c>
      <c r="D739" s="51" t="s">
        <v>92</v>
      </c>
      <c r="E739" s="41" t="s">
        <v>3</v>
      </c>
      <c r="F739" s="71"/>
      <c r="G739" s="41"/>
      <c r="H739" s="41"/>
      <c r="I739" s="41"/>
      <c r="J739" s="43"/>
      <c r="K739" s="43">
        <f>SUM(K740:K743)</f>
        <v>57.93</v>
      </c>
      <c r="L739" s="43"/>
      <c r="M739" s="100"/>
      <c r="N739" s="43">
        <f>K739</f>
        <v>57.93</v>
      </c>
      <c r="O739" s="42"/>
      <c r="P739" s="42"/>
      <c r="Q739" s="46">
        <f t="shared" si="326"/>
        <v>0</v>
      </c>
      <c r="R739" s="46">
        <f t="shared" si="327"/>
        <v>0</v>
      </c>
      <c r="S739" s="42">
        <f t="shared" si="328"/>
        <v>0</v>
      </c>
      <c r="T739" s="42" t="s">
        <v>93</v>
      </c>
      <c r="U739" s="91"/>
      <c r="V739" s="91"/>
      <c r="W739" s="91"/>
      <c r="X739" s="91"/>
      <c r="Y739" s="91"/>
    </row>
    <row r="740" spans="1:25" s="1" customFormat="1" ht="18.75" customHeight="1" x14ac:dyDescent="0.25">
      <c r="A740" s="19" t="s">
        <v>1630</v>
      </c>
      <c r="B740" s="19"/>
      <c r="C740" s="19" t="s">
        <v>91</v>
      </c>
      <c r="D740" s="215" t="s">
        <v>418</v>
      </c>
      <c r="E740" s="3" t="s">
        <v>748</v>
      </c>
      <c r="F740" s="11"/>
      <c r="G740" s="11"/>
      <c r="H740" s="11"/>
      <c r="I740" s="11"/>
      <c r="J740" s="163">
        <v>1.54</v>
      </c>
      <c r="K740" s="189">
        <f>0.16*3.14*J740</f>
        <v>0.77</v>
      </c>
      <c r="L740" s="11">
        <f>J740</f>
        <v>1.54</v>
      </c>
      <c r="M740" s="101">
        <v>1.1000000000000001</v>
      </c>
      <c r="N740" s="133">
        <f>M740*L740</f>
        <v>1.694</v>
      </c>
      <c r="O740" s="11"/>
      <c r="P740" s="11"/>
      <c r="Q740" s="11">
        <f t="shared" si="326"/>
        <v>0</v>
      </c>
      <c r="R740" s="11">
        <f t="shared" si="327"/>
        <v>0</v>
      </c>
      <c r="S740" s="42">
        <f t="shared" si="328"/>
        <v>0</v>
      </c>
      <c r="T740" s="60"/>
      <c r="U740" s="4"/>
      <c r="V740" s="4"/>
      <c r="W740" s="4"/>
      <c r="X740" s="4"/>
      <c r="Y740" s="4"/>
    </row>
    <row r="741" spans="1:25" s="1" customFormat="1" ht="18.75" customHeight="1" x14ac:dyDescent="0.25">
      <c r="A741" s="19" t="s">
        <v>1632</v>
      </c>
      <c r="B741" s="19"/>
      <c r="C741" s="19" t="s">
        <v>91</v>
      </c>
      <c r="D741" s="215" t="s">
        <v>419</v>
      </c>
      <c r="E741" s="3" t="s">
        <v>748</v>
      </c>
      <c r="F741" s="11"/>
      <c r="G741" s="11"/>
      <c r="H741" s="11"/>
      <c r="I741" s="11"/>
      <c r="J741" s="163">
        <v>112.57</v>
      </c>
      <c r="K741" s="189">
        <f>0.16*3.14*J741</f>
        <v>56.56</v>
      </c>
      <c r="L741" s="11">
        <f t="shared" ref="L741" si="329">J741</f>
        <v>112.57</v>
      </c>
      <c r="M741" s="101">
        <v>1.1000000000000001</v>
      </c>
      <c r="N741" s="133">
        <f>M741*L741</f>
        <v>123.827</v>
      </c>
      <c r="O741" s="11"/>
      <c r="P741" s="11"/>
      <c r="Q741" s="11">
        <f t="shared" si="326"/>
        <v>0</v>
      </c>
      <c r="R741" s="11">
        <f t="shared" si="327"/>
        <v>0</v>
      </c>
      <c r="S741" s="42">
        <f t="shared" si="328"/>
        <v>0</v>
      </c>
      <c r="T741" s="60"/>
    </row>
    <row r="742" spans="1:25" s="1" customFormat="1" ht="18.75" customHeight="1" x14ac:dyDescent="0.25">
      <c r="A742" s="19" t="s">
        <v>1633</v>
      </c>
      <c r="B742" s="19"/>
      <c r="C742" s="19" t="s">
        <v>91</v>
      </c>
      <c r="D742" s="215" t="s">
        <v>558</v>
      </c>
      <c r="E742" s="3" t="s">
        <v>17</v>
      </c>
      <c r="F742" s="11">
        <v>2</v>
      </c>
      <c r="G742" s="11"/>
      <c r="H742" s="11"/>
      <c r="I742" s="11"/>
      <c r="J742" s="163"/>
      <c r="K742" s="189">
        <v>0.12</v>
      </c>
      <c r="L742" s="11">
        <f t="shared" ref="L742" si="330">F742</f>
        <v>2</v>
      </c>
      <c r="M742" s="101">
        <v>1</v>
      </c>
      <c r="N742" s="133">
        <f>M742*L742</f>
        <v>2</v>
      </c>
      <c r="O742" s="11"/>
      <c r="P742" s="11"/>
      <c r="Q742" s="11">
        <f t="shared" si="326"/>
        <v>0</v>
      </c>
      <c r="R742" s="11">
        <f t="shared" si="327"/>
        <v>0</v>
      </c>
      <c r="S742" s="42">
        <f t="shared" si="328"/>
        <v>0</v>
      </c>
      <c r="T742" s="60"/>
    </row>
    <row r="743" spans="1:25" s="1" customFormat="1" ht="18.75" customHeight="1" x14ac:dyDescent="0.25">
      <c r="A743" s="19" t="s">
        <v>1631</v>
      </c>
      <c r="B743" s="19"/>
      <c r="C743" s="19" t="s">
        <v>91</v>
      </c>
      <c r="D743" s="215" t="s">
        <v>426</v>
      </c>
      <c r="E743" s="3" t="s">
        <v>17</v>
      </c>
      <c r="F743" s="11">
        <v>6</v>
      </c>
      <c r="G743" s="11"/>
      <c r="H743" s="11"/>
      <c r="I743" s="11"/>
      <c r="J743" s="163"/>
      <c r="K743" s="189">
        <v>0.48</v>
      </c>
      <c r="L743" s="11">
        <f t="shared" ref="L743:L744" si="331">F743</f>
        <v>6</v>
      </c>
      <c r="M743" s="101">
        <v>1</v>
      </c>
      <c r="N743" s="133">
        <f>M743*L743</f>
        <v>6</v>
      </c>
      <c r="O743" s="11"/>
      <c r="P743" s="11"/>
      <c r="Q743" s="11">
        <f t="shared" si="326"/>
        <v>0</v>
      </c>
      <c r="R743" s="11">
        <f t="shared" si="327"/>
        <v>0</v>
      </c>
      <c r="S743" s="42">
        <f t="shared" si="328"/>
        <v>0</v>
      </c>
      <c r="T743" s="60"/>
    </row>
    <row r="744" spans="1:25" s="1" customFormat="1" ht="15.75" customHeight="1" x14ac:dyDescent="0.25">
      <c r="A744" s="19" t="s">
        <v>1634</v>
      </c>
      <c r="B744" s="19"/>
      <c r="C744" s="19" t="s">
        <v>91</v>
      </c>
      <c r="D744" s="215" t="s">
        <v>243</v>
      </c>
      <c r="E744" s="3" t="s">
        <v>3</v>
      </c>
      <c r="F744" s="11">
        <v>0.01</v>
      </c>
      <c r="G744" s="11"/>
      <c r="H744" s="11"/>
      <c r="I744" s="11"/>
      <c r="J744" s="163"/>
      <c r="K744" s="189"/>
      <c r="L744" s="11">
        <f t="shared" si="331"/>
        <v>0.01</v>
      </c>
      <c r="M744" s="101">
        <v>1</v>
      </c>
      <c r="N744" s="133">
        <f t="shared" ref="N744" si="332">M744*L744</f>
        <v>0.01</v>
      </c>
      <c r="O744" s="11"/>
      <c r="P744" s="11"/>
      <c r="Q744" s="11">
        <f t="shared" si="326"/>
        <v>0</v>
      </c>
      <c r="R744" s="11">
        <f t="shared" si="327"/>
        <v>0</v>
      </c>
      <c r="S744" s="42">
        <f t="shared" si="328"/>
        <v>0</v>
      </c>
      <c r="T744" s="60"/>
    </row>
    <row r="745" spans="1:25" s="92" customFormat="1" ht="27" customHeight="1" x14ac:dyDescent="0.25">
      <c r="A745" s="44" t="s">
        <v>1181</v>
      </c>
      <c r="B745" s="230" t="s">
        <v>1626</v>
      </c>
      <c r="C745" s="44" t="s">
        <v>90</v>
      </c>
      <c r="D745" s="51" t="s">
        <v>876</v>
      </c>
      <c r="E745" s="41" t="s">
        <v>3</v>
      </c>
      <c r="F745" s="78">
        <f>F746</f>
        <v>61.13</v>
      </c>
      <c r="G745" s="41"/>
      <c r="H745" s="41"/>
      <c r="I745" s="41"/>
      <c r="J745" s="41"/>
      <c r="K745" s="71">
        <f>F745</f>
        <v>61</v>
      </c>
      <c r="L745" s="71">
        <f>K745</f>
        <v>61</v>
      </c>
      <c r="M745" s="102">
        <v>1</v>
      </c>
      <c r="N745" s="108">
        <f>ROUND(M745*L745,2)</f>
        <v>61</v>
      </c>
      <c r="O745" s="42"/>
      <c r="P745" s="42"/>
      <c r="Q745" s="46">
        <f t="shared" si="326"/>
        <v>0</v>
      </c>
      <c r="R745" s="46">
        <f t="shared" si="327"/>
        <v>0</v>
      </c>
      <c r="S745" s="42">
        <f t="shared" si="328"/>
        <v>0</v>
      </c>
      <c r="T745" s="62"/>
    </row>
    <row r="746" spans="1:25" s="1" customFormat="1" ht="29.25" customHeight="1" x14ac:dyDescent="0.25">
      <c r="A746" s="19" t="s">
        <v>1635</v>
      </c>
      <c r="B746" s="19"/>
      <c r="C746" s="19" t="s">
        <v>91</v>
      </c>
      <c r="D746" s="69" t="s">
        <v>424</v>
      </c>
      <c r="E746" s="3" t="s">
        <v>3</v>
      </c>
      <c r="F746" s="57">
        <v>61.13</v>
      </c>
      <c r="G746" s="14"/>
      <c r="H746" s="14"/>
      <c r="I746" s="14"/>
      <c r="J746" s="45"/>
      <c r="K746" s="195">
        <f>F746</f>
        <v>61</v>
      </c>
      <c r="L746" s="101">
        <f>K746</f>
        <v>61</v>
      </c>
      <c r="M746" s="101">
        <v>1.1000000000000001</v>
      </c>
      <c r="N746" s="133">
        <f>ROUND(M746*L746,2)</f>
        <v>67.099999999999994</v>
      </c>
      <c r="O746" s="11"/>
      <c r="P746" s="11"/>
      <c r="Q746" s="11">
        <f t="shared" si="326"/>
        <v>0</v>
      </c>
      <c r="R746" s="11">
        <f t="shared" si="327"/>
        <v>0</v>
      </c>
      <c r="S746" s="42">
        <f t="shared" si="328"/>
        <v>0</v>
      </c>
      <c r="T746" s="60"/>
      <c r="U746" s="4"/>
    </row>
    <row r="747" spans="1:25" s="152" customFormat="1" ht="25.5" customHeight="1" x14ac:dyDescent="0.25">
      <c r="A747" s="19" t="s">
        <v>2544</v>
      </c>
      <c r="B747" s="19"/>
      <c r="C747" s="19" t="s">
        <v>91</v>
      </c>
      <c r="D747" s="69" t="s">
        <v>2574</v>
      </c>
      <c r="E747" s="14" t="s">
        <v>2</v>
      </c>
      <c r="F747" s="292">
        <f>F746</f>
        <v>61.13</v>
      </c>
      <c r="G747" s="292"/>
      <c r="H747" s="292"/>
      <c r="I747" s="292"/>
      <c r="J747" s="292"/>
      <c r="K747" s="292">
        <f>F747</f>
        <v>61.13</v>
      </c>
      <c r="L747" s="57">
        <f>K747</f>
        <v>61.13</v>
      </c>
      <c r="M747" s="101">
        <v>0.7</v>
      </c>
      <c r="N747" s="107">
        <f>ROUND(M747*L747,2)</f>
        <v>42.79</v>
      </c>
      <c r="O747" s="11"/>
      <c r="P747" s="11"/>
      <c r="Q747" s="11">
        <f t="shared" si="326"/>
        <v>0</v>
      </c>
      <c r="R747" s="11">
        <f t="shared" si="327"/>
        <v>0</v>
      </c>
      <c r="S747" s="42">
        <f t="shared" si="328"/>
        <v>0</v>
      </c>
      <c r="T747" s="60"/>
    </row>
    <row r="748" spans="1:25" s="88" customFormat="1" ht="27.75" customHeight="1" x14ac:dyDescent="0.25">
      <c r="A748" s="44" t="s">
        <v>1182</v>
      </c>
      <c r="B748" s="230" t="s">
        <v>1627</v>
      </c>
      <c r="C748" s="40" t="s">
        <v>90</v>
      </c>
      <c r="D748" s="72" t="s">
        <v>192</v>
      </c>
      <c r="E748" s="41" t="s">
        <v>17</v>
      </c>
      <c r="F748" s="71">
        <f>F749</f>
        <v>1</v>
      </c>
      <c r="G748" s="71"/>
      <c r="H748" s="71"/>
      <c r="I748" s="71"/>
      <c r="J748" s="71"/>
      <c r="K748" s="71"/>
      <c r="L748" s="71">
        <f>F748</f>
        <v>1</v>
      </c>
      <c r="M748" s="102">
        <v>1</v>
      </c>
      <c r="N748" s="108">
        <f>ROUND(M748*L748,2)</f>
        <v>1</v>
      </c>
      <c r="O748" s="42"/>
      <c r="P748" s="42"/>
      <c r="Q748" s="46">
        <f t="shared" si="326"/>
        <v>0</v>
      </c>
      <c r="R748" s="46">
        <f t="shared" si="327"/>
        <v>0</v>
      </c>
      <c r="S748" s="42">
        <f t="shared" si="328"/>
        <v>0</v>
      </c>
      <c r="T748" s="63"/>
      <c r="U748" s="87"/>
      <c r="V748" s="87"/>
      <c r="W748" s="87"/>
      <c r="X748" s="87"/>
      <c r="Y748" s="87"/>
    </row>
    <row r="749" spans="1:25" s="112" customFormat="1" ht="27.75" customHeight="1" x14ac:dyDescent="0.25">
      <c r="A749" s="23" t="s">
        <v>1636</v>
      </c>
      <c r="B749" s="23"/>
      <c r="C749" s="19" t="s">
        <v>91</v>
      </c>
      <c r="D749" s="215" t="s">
        <v>1113</v>
      </c>
      <c r="E749" s="14" t="s">
        <v>17</v>
      </c>
      <c r="F749" s="58">
        <v>1</v>
      </c>
      <c r="G749" s="59"/>
      <c r="H749" s="59"/>
      <c r="I749" s="59"/>
      <c r="J749" s="71"/>
      <c r="K749" s="192"/>
      <c r="L749" s="59">
        <f>F749</f>
        <v>1</v>
      </c>
      <c r="M749" s="101">
        <v>1</v>
      </c>
      <c r="N749" s="107">
        <f>ROUND(M749*L749,2)</f>
        <v>1</v>
      </c>
      <c r="O749" s="25"/>
      <c r="P749" s="25"/>
      <c r="Q749" s="11">
        <f t="shared" si="326"/>
        <v>0</v>
      </c>
      <c r="R749" s="11">
        <f t="shared" si="327"/>
        <v>0</v>
      </c>
      <c r="S749" s="42">
        <f t="shared" si="328"/>
        <v>0</v>
      </c>
      <c r="T749" s="60"/>
      <c r="U749" s="111"/>
      <c r="V749" s="111"/>
      <c r="W749" s="111"/>
      <c r="X749" s="111"/>
      <c r="Y749" s="111"/>
    </row>
    <row r="750" spans="1:25" s="86" customFormat="1" ht="22.5" customHeight="1" x14ac:dyDescent="0.25">
      <c r="A750" s="65" t="s">
        <v>43</v>
      </c>
      <c r="B750" s="65"/>
      <c r="C750" s="65"/>
      <c r="D750" s="49" t="s">
        <v>1179</v>
      </c>
      <c r="E750" s="66"/>
      <c r="F750" s="67"/>
      <c r="G750" s="66"/>
      <c r="H750" s="66"/>
      <c r="I750" s="66"/>
      <c r="J750" s="66"/>
      <c r="K750" s="66"/>
      <c r="L750" s="144"/>
      <c r="M750" s="98"/>
      <c r="N750" s="105"/>
      <c r="O750" s="68"/>
      <c r="P750" s="68"/>
      <c r="Q750" s="39"/>
      <c r="R750" s="39"/>
      <c r="S750" s="68"/>
      <c r="T750" s="68"/>
      <c r="U750" s="85"/>
      <c r="V750" s="85"/>
      <c r="W750" s="85"/>
      <c r="X750" s="85"/>
      <c r="Y750" s="85"/>
    </row>
    <row r="751" spans="1:25" s="92" customFormat="1" ht="25.5" customHeight="1" x14ac:dyDescent="0.25">
      <c r="A751" s="44" t="s">
        <v>1183</v>
      </c>
      <c r="B751" s="230" t="s">
        <v>1624</v>
      </c>
      <c r="C751" s="44" t="s">
        <v>90</v>
      </c>
      <c r="D751" s="51" t="s">
        <v>92</v>
      </c>
      <c r="E751" s="41" t="s">
        <v>3</v>
      </c>
      <c r="F751" s="71"/>
      <c r="G751" s="41"/>
      <c r="H751" s="41"/>
      <c r="I751" s="41"/>
      <c r="J751" s="43"/>
      <c r="K751" s="43">
        <f>SUM(K752:K755)</f>
        <v>36.21</v>
      </c>
      <c r="L751" s="43"/>
      <c r="M751" s="100"/>
      <c r="N751" s="43">
        <f>K751</f>
        <v>36.21</v>
      </c>
      <c r="O751" s="42"/>
      <c r="P751" s="42"/>
      <c r="Q751" s="46">
        <f t="shared" si="326"/>
        <v>0</v>
      </c>
      <c r="R751" s="46">
        <f t="shared" si="327"/>
        <v>0</v>
      </c>
      <c r="S751" s="42">
        <f t="shared" si="328"/>
        <v>0</v>
      </c>
      <c r="T751" s="42" t="s">
        <v>93</v>
      </c>
      <c r="U751" s="91"/>
      <c r="V751" s="91"/>
      <c r="W751" s="91"/>
      <c r="X751" s="91"/>
      <c r="Y751" s="91"/>
    </row>
    <row r="752" spans="1:25" s="152" customFormat="1" ht="18.75" customHeight="1" x14ac:dyDescent="0.25">
      <c r="A752" s="19" t="s">
        <v>1637</v>
      </c>
      <c r="B752" s="19"/>
      <c r="C752" s="19" t="s">
        <v>91</v>
      </c>
      <c r="D752" s="215" t="s">
        <v>417</v>
      </c>
      <c r="E752" s="14" t="s">
        <v>748</v>
      </c>
      <c r="F752" s="11"/>
      <c r="G752" s="11"/>
      <c r="H752" s="11"/>
      <c r="I752" s="11"/>
      <c r="J752" s="163">
        <v>0.19</v>
      </c>
      <c r="K752" s="189">
        <f>0.1*3.14*J752</f>
        <v>0.06</v>
      </c>
      <c r="L752" s="11">
        <f>J752</f>
        <v>0.19</v>
      </c>
      <c r="M752" s="101">
        <v>1.1000000000000001</v>
      </c>
      <c r="N752" s="107">
        <f>M752*L752</f>
        <v>0.20899999999999999</v>
      </c>
      <c r="O752" s="11"/>
      <c r="P752" s="11"/>
      <c r="Q752" s="11">
        <f t="shared" si="326"/>
        <v>0</v>
      </c>
      <c r="R752" s="11">
        <f t="shared" si="327"/>
        <v>0</v>
      </c>
      <c r="S752" s="42">
        <f t="shared" si="328"/>
        <v>0</v>
      </c>
      <c r="T752" s="60"/>
      <c r="U752" s="151"/>
      <c r="V752" s="151"/>
      <c r="W752" s="151"/>
      <c r="X752" s="151"/>
      <c r="Y752" s="151"/>
    </row>
    <row r="753" spans="1:25" s="152" customFormat="1" ht="18.75" customHeight="1" x14ac:dyDescent="0.25">
      <c r="A753" s="19" t="s">
        <v>1638</v>
      </c>
      <c r="B753" s="19"/>
      <c r="C753" s="19" t="s">
        <v>91</v>
      </c>
      <c r="D753" s="215" t="s">
        <v>475</v>
      </c>
      <c r="E753" s="14" t="s">
        <v>748</v>
      </c>
      <c r="F753" s="11"/>
      <c r="G753" s="11"/>
      <c r="H753" s="11"/>
      <c r="I753" s="11"/>
      <c r="J753" s="163">
        <v>113.22</v>
      </c>
      <c r="K753" s="189">
        <f>0.1*3.14*J753</f>
        <v>35.549999999999997</v>
      </c>
      <c r="L753" s="11">
        <f t="shared" ref="L753" si="333">J753</f>
        <v>113.22</v>
      </c>
      <c r="M753" s="101">
        <v>1.1000000000000001</v>
      </c>
      <c r="N753" s="107">
        <f>M753*L753</f>
        <v>124.542</v>
      </c>
      <c r="O753" s="11"/>
      <c r="P753" s="11"/>
      <c r="Q753" s="11">
        <f t="shared" si="326"/>
        <v>0</v>
      </c>
      <c r="R753" s="11">
        <f t="shared" si="327"/>
        <v>0</v>
      </c>
      <c r="S753" s="42">
        <f t="shared" si="328"/>
        <v>0</v>
      </c>
      <c r="T753" s="60"/>
    </row>
    <row r="754" spans="1:25" s="152" customFormat="1" ht="18.75" customHeight="1" x14ac:dyDescent="0.25">
      <c r="A754" s="19" t="s">
        <v>1639</v>
      </c>
      <c r="B754" s="19"/>
      <c r="C754" s="19" t="s">
        <v>91</v>
      </c>
      <c r="D754" s="215" t="s">
        <v>504</v>
      </c>
      <c r="E754" s="14" t="s">
        <v>17</v>
      </c>
      <c r="F754" s="11">
        <v>2</v>
      </c>
      <c r="G754" s="11"/>
      <c r="H754" s="11"/>
      <c r="I754" s="11"/>
      <c r="J754" s="163"/>
      <c r="K754" s="189">
        <v>0.12</v>
      </c>
      <c r="L754" s="11">
        <f t="shared" ref="L754:L756" si="334">F754</f>
        <v>2</v>
      </c>
      <c r="M754" s="101">
        <v>1</v>
      </c>
      <c r="N754" s="107">
        <f>M754*L754</f>
        <v>2</v>
      </c>
      <c r="O754" s="11"/>
      <c r="P754" s="11"/>
      <c r="Q754" s="11">
        <f t="shared" si="326"/>
        <v>0</v>
      </c>
      <c r="R754" s="11">
        <f t="shared" si="327"/>
        <v>0</v>
      </c>
      <c r="S754" s="42">
        <f t="shared" si="328"/>
        <v>0</v>
      </c>
      <c r="T754" s="60"/>
    </row>
    <row r="755" spans="1:25" s="152" customFormat="1" ht="18.75" customHeight="1" x14ac:dyDescent="0.25">
      <c r="A755" s="19" t="s">
        <v>1640</v>
      </c>
      <c r="B755" s="19"/>
      <c r="C755" s="19" t="s">
        <v>91</v>
      </c>
      <c r="D755" s="215" t="s">
        <v>476</v>
      </c>
      <c r="E755" s="14" t="s">
        <v>17</v>
      </c>
      <c r="F755" s="11">
        <v>6</v>
      </c>
      <c r="G755" s="11"/>
      <c r="H755" s="11"/>
      <c r="I755" s="11"/>
      <c r="J755" s="163"/>
      <c r="K755" s="189">
        <v>0.48</v>
      </c>
      <c r="L755" s="11">
        <f t="shared" si="334"/>
        <v>6</v>
      </c>
      <c r="M755" s="101">
        <v>1</v>
      </c>
      <c r="N755" s="107">
        <f>M755*L755</f>
        <v>6</v>
      </c>
      <c r="O755" s="11"/>
      <c r="P755" s="11"/>
      <c r="Q755" s="11">
        <f t="shared" si="326"/>
        <v>0</v>
      </c>
      <c r="R755" s="11">
        <f t="shared" si="327"/>
        <v>0</v>
      </c>
      <c r="S755" s="42">
        <f t="shared" si="328"/>
        <v>0</v>
      </c>
      <c r="T755" s="60"/>
    </row>
    <row r="756" spans="1:25" s="152" customFormat="1" ht="15.75" customHeight="1" x14ac:dyDescent="0.25">
      <c r="A756" s="19" t="s">
        <v>1641</v>
      </c>
      <c r="B756" s="19"/>
      <c r="C756" s="19" t="s">
        <v>91</v>
      </c>
      <c r="D756" s="215" t="s">
        <v>243</v>
      </c>
      <c r="E756" s="14" t="s">
        <v>3</v>
      </c>
      <c r="F756" s="11">
        <v>0.01</v>
      </c>
      <c r="G756" s="11"/>
      <c r="H756" s="11"/>
      <c r="I756" s="11"/>
      <c r="J756" s="163"/>
      <c r="K756" s="189"/>
      <c r="L756" s="11">
        <f t="shared" si="334"/>
        <v>0.01</v>
      </c>
      <c r="M756" s="101">
        <v>1</v>
      </c>
      <c r="N756" s="107">
        <f t="shared" ref="N756" si="335">M756*L756</f>
        <v>0.01</v>
      </c>
      <c r="O756" s="11"/>
      <c r="P756" s="11"/>
      <c r="Q756" s="11">
        <f t="shared" si="326"/>
        <v>0</v>
      </c>
      <c r="R756" s="11">
        <f t="shared" si="327"/>
        <v>0</v>
      </c>
      <c r="S756" s="42">
        <f t="shared" si="328"/>
        <v>0</v>
      </c>
      <c r="T756" s="60"/>
    </row>
    <row r="757" spans="1:25" s="92" customFormat="1" ht="27" customHeight="1" x14ac:dyDescent="0.25">
      <c r="A757" s="44" t="s">
        <v>1184</v>
      </c>
      <c r="B757" s="230" t="s">
        <v>1626</v>
      </c>
      <c r="C757" s="44" t="s">
        <v>90</v>
      </c>
      <c r="D757" s="51" t="s">
        <v>876</v>
      </c>
      <c r="E757" s="41" t="s">
        <v>3</v>
      </c>
      <c r="F757" s="78">
        <f>F758</f>
        <v>39.54</v>
      </c>
      <c r="G757" s="41"/>
      <c r="H757" s="41"/>
      <c r="I757" s="41"/>
      <c r="J757" s="41"/>
      <c r="K757" s="78">
        <f>F757</f>
        <v>39.54</v>
      </c>
      <c r="L757" s="78">
        <f>K757</f>
        <v>39.54</v>
      </c>
      <c r="M757" s="102">
        <v>1</v>
      </c>
      <c r="N757" s="108">
        <f>ROUND(M757*L757,2)</f>
        <v>39.54</v>
      </c>
      <c r="O757" s="42"/>
      <c r="P757" s="42"/>
      <c r="Q757" s="46">
        <f t="shared" si="326"/>
        <v>0</v>
      </c>
      <c r="R757" s="46">
        <f t="shared" si="327"/>
        <v>0</v>
      </c>
      <c r="S757" s="42">
        <f t="shared" si="328"/>
        <v>0</v>
      </c>
      <c r="T757" s="62"/>
    </row>
    <row r="758" spans="1:25" s="152" customFormat="1" ht="29.25" customHeight="1" x14ac:dyDescent="0.25">
      <c r="A758" s="19" t="s">
        <v>1642</v>
      </c>
      <c r="B758" s="19"/>
      <c r="C758" s="19" t="s">
        <v>91</v>
      </c>
      <c r="D758" s="69" t="s">
        <v>424</v>
      </c>
      <c r="E758" s="14" t="s">
        <v>3</v>
      </c>
      <c r="F758" s="57">
        <v>39.54</v>
      </c>
      <c r="G758" s="14"/>
      <c r="H758" s="14"/>
      <c r="I758" s="14"/>
      <c r="J758" s="45"/>
      <c r="K758" s="193">
        <f>F758</f>
        <v>39.54</v>
      </c>
      <c r="L758" s="57">
        <f>K758</f>
        <v>39.54</v>
      </c>
      <c r="M758" s="101">
        <v>1</v>
      </c>
      <c r="N758" s="107">
        <f>ROUND(M758*L758,2)</f>
        <v>39.54</v>
      </c>
      <c r="O758" s="11"/>
      <c r="P758" s="11"/>
      <c r="Q758" s="11">
        <f t="shared" si="326"/>
        <v>0</v>
      </c>
      <c r="R758" s="11">
        <f t="shared" si="327"/>
        <v>0</v>
      </c>
      <c r="S758" s="42">
        <f t="shared" si="328"/>
        <v>0</v>
      </c>
      <c r="T758" s="60"/>
      <c r="U758" s="151"/>
    </row>
    <row r="759" spans="1:25" s="152" customFormat="1" ht="25.5" customHeight="1" x14ac:dyDescent="0.25">
      <c r="A759" s="19" t="s">
        <v>2545</v>
      </c>
      <c r="B759" s="19"/>
      <c r="C759" s="19" t="s">
        <v>91</v>
      </c>
      <c r="D759" s="69" t="s">
        <v>2574</v>
      </c>
      <c r="E759" s="14" t="s">
        <v>2</v>
      </c>
      <c r="F759" s="292">
        <f>F758</f>
        <v>39.54</v>
      </c>
      <c r="G759" s="292"/>
      <c r="H759" s="292"/>
      <c r="I759" s="292"/>
      <c r="J759" s="292"/>
      <c r="K759" s="292">
        <f>F759</f>
        <v>39.54</v>
      </c>
      <c r="L759" s="57">
        <f>K759</f>
        <v>39.54</v>
      </c>
      <c r="M759" s="101">
        <v>0.7</v>
      </c>
      <c r="N759" s="107">
        <f>ROUND(M759*L759,2)</f>
        <v>27.68</v>
      </c>
      <c r="O759" s="11"/>
      <c r="P759" s="11"/>
      <c r="Q759" s="11">
        <f t="shared" si="326"/>
        <v>0</v>
      </c>
      <c r="R759" s="11">
        <f t="shared" si="327"/>
        <v>0</v>
      </c>
      <c r="S759" s="42">
        <f t="shared" si="328"/>
        <v>0</v>
      </c>
      <c r="T759" s="60"/>
    </row>
    <row r="760" spans="1:25" s="88" customFormat="1" ht="27.75" customHeight="1" x14ac:dyDescent="0.25">
      <c r="A760" s="44" t="s">
        <v>1185</v>
      </c>
      <c r="B760" s="230" t="s">
        <v>1627</v>
      </c>
      <c r="C760" s="40" t="s">
        <v>90</v>
      </c>
      <c r="D760" s="72" t="s">
        <v>192</v>
      </c>
      <c r="E760" s="41" t="s">
        <v>17</v>
      </c>
      <c r="F760" s="71">
        <f>F761</f>
        <v>1</v>
      </c>
      <c r="G760" s="71"/>
      <c r="H760" s="71"/>
      <c r="I760" s="71"/>
      <c r="J760" s="71"/>
      <c r="K760" s="71"/>
      <c r="L760" s="71">
        <f>L761</f>
        <v>1</v>
      </c>
      <c r="M760" s="102">
        <v>1</v>
      </c>
      <c r="N760" s="108">
        <f>ROUND(M760*L760,2)</f>
        <v>1</v>
      </c>
      <c r="O760" s="42"/>
      <c r="P760" s="42"/>
      <c r="Q760" s="46">
        <f t="shared" si="326"/>
        <v>0</v>
      </c>
      <c r="R760" s="46">
        <f t="shared" si="327"/>
        <v>0</v>
      </c>
      <c r="S760" s="42">
        <f t="shared" si="328"/>
        <v>0</v>
      </c>
      <c r="T760" s="63"/>
      <c r="U760" s="87"/>
      <c r="V760" s="87"/>
      <c r="W760" s="87"/>
      <c r="X760" s="87"/>
      <c r="Y760" s="87"/>
    </row>
    <row r="761" spans="1:25" s="112" customFormat="1" ht="27.75" customHeight="1" x14ac:dyDescent="0.25">
      <c r="A761" s="19" t="s">
        <v>1643</v>
      </c>
      <c r="B761" s="19"/>
      <c r="C761" s="19" t="s">
        <v>91</v>
      </c>
      <c r="D761" s="216" t="s">
        <v>1081</v>
      </c>
      <c r="E761" s="28" t="s">
        <v>17</v>
      </c>
      <c r="F761" s="135">
        <v>1</v>
      </c>
      <c r="G761" s="59"/>
      <c r="H761" s="59"/>
      <c r="I761" s="59"/>
      <c r="J761" s="71"/>
      <c r="K761" s="192"/>
      <c r="L761" s="58">
        <f>F761</f>
        <v>1</v>
      </c>
      <c r="M761" s="101">
        <v>1</v>
      </c>
      <c r="N761" s="107">
        <f>ROUND(M761*L761,2)</f>
        <v>1</v>
      </c>
      <c r="O761" s="25"/>
      <c r="P761" s="25"/>
      <c r="Q761" s="11">
        <f t="shared" si="326"/>
        <v>0</v>
      </c>
      <c r="R761" s="11">
        <f t="shared" si="327"/>
        <v>0</v>
      </c>
      <c r="S761" s="42">
        <f t="shared" si="328"/>
        <v>0</v>
      </c>
      <c r="T761" s="60"/>
      <c r="U761" s="111"/>
      <c r="V761" s="111"/>
      <c r="W761" s="111"/>
      <c r="X761" s="111"/>
      <c r="Y761" s="111"/>
    </row>
    <row r="762" spans="1:25" s="86" customFormat="1" ht="22.5" customHeight="1" x14ac:dyDescent="0.25">
      <c r="A762" s="65" t="s">
        <v>44</v>
      </c>
      <c r="B762" s="65"/>
      <c r="C762" s="65"/>
      <c r="D762" s="49" t="s">
        <v>1186</v>
      </c>
      <c r="E762" s="66"/>
      <c r="F762" s="67"/>
      <c r="G762" s="66"/>
      <c r="H762" s="66"/>
      <c r="I762" s="66"/>
      <c r="J762" s="66"/>
      <c r="K762" s="66"/>
      <c r="L762" s="144"/>
      <c r="M762" s="98"/>
      <c r="N762" s="105"/>
      <c r="O762" s="68"/>
      <c r="P762" s="68"/>
      <c r="Q762" s="39"/>
      <c r="R762" s="39"/>
      <c r="S762" s="68"/>
      <c r="T762" s="68"/>
      <c r="U762" s="85"/>
      <c r="V762" s="85"/>
      <c r="W762" s="85"/>
      <c r="X762" s="85"/>
      <c r="Y762" s="85"/>
    </row>
    <row r="763" spans="1:25" s="92" customFormat="1" ht="25.5" customHeight="1" x14ac:dyDescent="0.25">
      <c r="A763" s="44" t="s">
        <v>1188</v>
      </c>
      <c r="B763" s="230" t="s">
        <v>1624</v>
      </c>
      <c r="C763" s="44" t="s">
        <v>90</v>
      </c>
      <c r="D763" s="51" t="s">
        <v>92</v>
      </c>
      <c r="E763" s="41" t="s">
        <v>3</v>
      </c>
      <c r="F763" s="71"/>
      <c r="G763" s="41"/>
      <c r="H763" s="41"/>
      <c r="I763" s="41"/>
      <c r="J763" s="43"/>
      <c r="K763" s="43">
        <f>SUM(K764:K767)</f>
        <v>66.63</v>
      </c>
      <c r="L763" s="43"/>
      <c r="M763" s="100"/>
      <c r="N763" s="43">
        <f>K763</f>
        <v>66.63</v>
      </c>
      <c r="O763" s="42"/>
      <c r="P763" s="42"/>
      <c r="Q763" s="46">
        <f t="shared" si="326"/>
        <v>0</v>
      </c>
      <c r="R763" s="46">
        <f t="shared" si="327"/>
        <v>0</v>
      </c>
      <c r="S763" s="42">
        <f t="shared" si="328"/>
        <v>0</v>
      </c>
      <c r="T763" s="42" t="s">
        <v>93</v>
      </c>
      <c r="U763" s="91"/>
      <c r="V763" s="91"/>
      <c r="W763" s="91"/>
      <c r="X763" s="91"/>
      <c r="Y763" s="91"/>
    </row>
    <row r="764" spans="1:25" s="1" customFormat="1" ht="18.75" customHeight="1" x14ac:dyDescent="0.25">
      <c r="A764" s="19" t="s">
        <v>1644</v>
      </c>
      <c r="B764" s="19"/>
      <c r="C764" s="19" t="s">
        <v>91</v>
      </c>
      <c r="D764" s="215" t="s">
        <v>418</v>
      </c>
      <c r="E764" s="3" t="s">
        <v>748</v>
      </c>
      <c r="F764" s="11"/>
      <c r="G764" s="11"/>
      <c r="H764" s="11"/>
      <c r="I764" s="11"/>
      <c r="J764" s="163">
        <v>1.89</v>
      </c>
      <c r="K764" s="189">
        <f>0.16*3.14*J764</f>
        <v>0.95</v>
      </c>
      <c r="L764" s="11">
        <f>J764</f>
        <v>1.89</v>
      </c>
      <c r="M764" s="101">
        <v>1.1000000000000001</v>
      </c>
      <c r="N764" s="133">
        <f>M764*L764</f>
        <v>2.0790000000000002</v>
      </c>
      <c r="O764" s="11"/>
      <c r="P764" s="11"/>
      <c r="Q764" s="11">
        <f t="shared" si="326"/>
        <v>0</v>
      </c>
      <c r="R764" s="11">
        <f t="shared" si="327"/>
        <v>0</v>
      </c>
      <c r="S764" s="42">
        <f t="shared" si="328"/>
        <v>0</v>
      </c>
      <c r="T764" s="60"/>
      <c r="U764" s="4"/>
      <c r="V764" s="4"/>
      <c r="W764" s="4"/>
      <c r="X764" s="4"/>
      <c r="Y764" s="4"/>
    </row>
    <row r="765" spans="1:25" s="1" customFormat="1" ht="18.75" customHeight="1" x14ac:dyDescent="0.25">
      <c r="A765" s="19" t="s">
        <v>1645</v>
      </c>
      <c r="B765" s="19"/>
      <c r="C765" s="19" t="s">
        <v>91</v>
      </c>
      <c r="D765" s="215" t="s">
        <v>419</v>
      </c>
      <c r="E765" s="3" t="s">
        <v>748</v>
      </c>
      <c r="F765" s="11"/>
      <c r="G765" s="11"/>
      <c r="H765" s="11"/>
      <c r="I765" s="11"/>
      <c r="J765" s="163">
        <v>128</v>
      </c>
      <c r="K765" s="189">
        <f>0.16*3.14*J765</f>
        <v>64.31</v>
      </c>
      <c r="L765" s="11">
        <f t="shared" ref="L765" si="336">J765</f>
        <v>128</v>
      </c>
      <c r="M765" s="101">
        <v>1.1000000000000001</v>
      </c>
      <c r="N765" s="133">
        <f>M765*L765</f>
        <v>140.80000000000001</v>
      </c>
      <c r="O765" s="11"/>
      <c r="P765" s="11"/>
      <c r="Q765" s="11">
        <f t="shared" si="326"/>
        <v>0</v>
      </c>
      <c r="R765" s="11">
        <f t="shared" si="327"/>
        <v>0</v>
      </c>
      <c r="S765" s="42">
        <f t="shared" si="328"/>
        <v>0</v>
      </c>
      <c r="T765" s="60"/>
    </row>
    <row r="766" spans="1:25" s="1" customFormat="1" ht="18.75" customHeight="1" x14ac:dyDescent="0.25">
      <c r="A766" s="19" t="s">
        <v>1646</v>
      </c>
      <c r="B766" s="19"/>
      <c r="C766" s="19" t="s">
        <v>91</v>
      </c>
      <c r="D766" s="215" t="s">
        <v>558</v>
      </c>
      <c r="E766" s="3" t="s">
        <v>17</v>
      </c>
      <c r="F766" s="11">
        <v>2</v>
      </c>
      <c r="G766" s="11"/>
      <c r="H766" s="11"/>
      <c r="I766" s="11"/>
      <c r="J766" s="163"/>
      <c r="K766" s="189">
        <v>0.35</v>
      </c>
      <c r="L766" s="11">
        <f t="shared" ref="L766:L768" si="337">F766</f>
        <v>2</v>
      </c>
      <c r="M766" s="101">
        <v>1</v>
      </c>
      <c r="N766" s="133">
        <f>M766*L766</f>
        <v>2</v>
      </c>
      <c r="O766" s="11"/>
      <c r="P766" s="11"/>
      <c r="Q766" s="11">
        <f t="shared" si="326"/>
        <v>0</v>
      </c>
      <c r="R766" s="11">
        <f t="shared" si="327"/>
        <v>0</v>
      </c>
      <c r="S766" s="42">
        <f t="shared" si="328"/>
        <v>0</v>
      </c>
      <c r="T766" s="60"/>
    </row>
    <row r="767" spans="1:25" s="1" customFormat="1" ht="18.75" customHeight="1" x14ac:dyDescent="0.25">
      <c r="A767" s="19" t="s">
        <v>1647</v>
      </c>
      <c r="B767" s="19"/>
      <c r="C767" s="19" t="s">
        <v>91</v>
      </c>
      <c r="D767" s="215" t="s">
        <v>426</v>
      </c>
      <c r="E767" s="3" t="s">
        <v>17</v>
      </c>
      <c r="F767" s="11">
        <v>9</v>
      </c>
      <c r="G767" s="11"/>
      <c r="H767" s="11"/>
      <c r="I767" s="11"/>
      <c r="J767" s="163"/>
      <c r="K767" s="189">
        <v>1.02</v>
      </c>
      <c r="L767" s="11">
        <f t="shared" si="337"/>
        <v>9</v>
      </c>
      <c r="M767" s="101">
        <v>1</v>
      </c>
      <c r="N767" s="133">
        <f>M767*L767</f>
        <v>9</v>
      </c>
      <c r="O767" s="11"/>
      <c r="P767" s="11"/>
      <c r="Q767" s="11">
        <f t="shared" si="326"/>
        <v>0</v>
      </c>
      <c r="R767" s="11">
        <f t="shared" si="327"/>
        <v>0</v>
      </c>
      <c r="S767" s="42">
        <f t="shared" si="328"/>
        <v>0</v>
      </c>
      <c r="T767" s="60"/>
    </row>
    <row r="768" spans="1:25" s="1" customFormat="1" ht="15.75" customHeight="1" x14ac:dyDescent="0.25">
      <c r="A768" s="19" t="s">
        <v>1648</v>
      </c>
      <c r="B768" s="19"/>
      <c r="C768" s="19" t="s">
        <v>91</v>
      </c>
      <c r="D768" s="215" t="s">
        <v>243</v>
      </c>
      <c r="E768" s="3" t="s">
        <v>3</v>
      </c>
      <c r="F768" s="11">
        <v>0.02</v>
      </c>
      <c r="G768" s="11"/>
      <c r="H768" s="11"/>
      <c r="I768" s="11"/>
      <c r="J768" s="163"/>
      <c r="K768" s="189"/>
      <c r="L768" s="11">
        <f t="shared" si="337"/>
        <v>0.02</v>
      </c>
      <c r="M768" s="101">
        <v>1</v>
      </c>
      <c r="N768" s="133">
        <f t="shared" ref="N768" si="338">M768*L768</f>
        <v>0.02</v>
      </c>
      <c r="O768" s="11"/>
      <c r="P768" s="11"/>
      <c r="Q768" s="11">
        <f t="shared" si="326"/>
        <v>0</v>
      </c>
      <c r="R768" s="11">
        <f t="shared" si="327"/>
        <v>0</v>
      </c>
      <c r="S768" s="42">
        <f t="shared" si="328"/>
        <v>0</v>
      </c>
      <c r="T768" s="60"/>
    </row>
    <row r="769" spans="1:25" s="92" customFormat="1" ht="27" customHeight="1" x14ac:dyDescent="0.25">
      <c r="A769" s="44" t="s">
        <v>1189</v>
      </c>
      <c r="B769" s="230" t="s">
        <v>1626</v>
      </c>
      <c r="C769" s="44" t="s">
        <v>90</v>
      </c>
      <c r="D769" s="51" t="s">
        <v>876</v>
      </c>
      <c r="E769" s="41" t="s">
        <v>3</v>
      </c>
      <c r="F769" s="78">
        <f>F770</f>
        <v>69.8</v>
      </c>
      <c r="G769" s="41"/>
      <c r="H769" s="41"/>
      <c r="I769" s="41"/>
      <c r="J769" s="41"/>
      <c r="K769" s="71">
        <f>F769</f>
        <v>70</v>
      </c>
      <c r="L769" s="71">
        <f>K769</f>
        <v>70</v>
      </c>
      <c r="M769" s="102">
        <v>1</v>
      </c>
      <c r="N769" s="108">
        <f>ROUND(M769*L769,2)</f>
        <v>70</v>
      </c>
      <c r="O769" s="42"/>
      <c r="P769" s="42"/>
      <c r="Q769" s="46">
        <f t="shared" si="326"/>
        <v>0</v>
      </c>
      <c r="R769" s="46">
        <f t="shared" si="327"/>
        <v>0</v>
      </c>
      <c r="S769" s="42">
        <f t="shared" si="328"/>
        <v>0</v>
      </c>
      <c r="T769" s="62"/>
    </row>
    <row r="770" spans="1:25" s="1" customFormat="1" ht="29.25" customHeight="1" x14ac:dyDescent="0.25">
      <c r="A770" s="19" t="s">
        <v>1649</v>
      </c>
      <c r="B770" s="19"/>
      <c r="C770" s="19" t="s">
        <v>91</v>
      </c>
      <c r="D770" s="69" t="s">
        <v>424</v>
      </c>
      <c r="E770" s="3" t="s">
        <v>3</v>
      </c>
      <c r="F770" s="57">
        <v>69.8</v>
      </c>
      <c r="G770" s="14"/>
      <c r="H770" s="14"/>
      <c r="I770" s="14"/>
      <c r="J770" s="45"/>
      <c r="K770" s="195">
        <f>F770</f>
        <v>70</v>
      </c>
      <c r="L770" s="101">
        <f>K770</f>
        <v>70</v>
      </c>
      <c r="M770" s="101">
        <v>1.1000000000000001</v>
      </c>
      <c r="N770" s="133">
        <f>ROUND(M770*L770,2)</f>
        <v>77</v>
      </c>
      <c r="O770" s="11"/>
      <c r="P770" s="11"/>
      <c r="Q770" s="11">
        <f t="shared" si="326"/>
        <v>0</v>
      </c>
      <c r="R770" s="11">
        <f t="shared" si="327"/>
        <v>0</v>
      </c>
      <c r="S770" s="42">
        <f t="shared" si="328"/>
        <v>0</v>
      </c>
      <c r="T770" s="60"/>
      <c r="U770" s="4"/>
    </row>
    <row r="771" spans="1:25" s="152" customFormat="1" ht="25.5" customHeight="1" x14ac:dyDescent="0.25">
      <c r="A771" s="19" t="s">
        <v>2546</v>
      </c>
      <c r="B771" s="19"/>
      <c r="C771" s="19" t="s">
        <v>91</v>
      </c>
      <c r="D771" s="69" t="s">
        <v>2574</v>
      </c>
      <c r="E771" s="14" t="s">
        <v>2</v>
      </c>
      <c r="F771" s="292">
        <f>F770</f>
        <v>69.8</v>
      </c>
      <c r="G771" s="292"/>
      <c r="H771" s="292"/>
      <c r="I771" s="292"/>
      <c r="J771" s="292"/>
      <c r="K771" s="292">
        <f>F771</f>
        <v>69.8</v>
      </c>
      <c r="L771" s="292">
        <f>K771</f>
        <v>69.8</v>
      </c>
      <c r="M771" s="290">
        <v>0.7</v>
      </c>
      <c r="N771" s="107">
        <f>ROUND(M771*L771,2)</f>
        <v>48.86</v>
      </c>
      <c r="O771" s="11"/>
      <c r="P771" s="11"/>
      <c r="Q771" s="11">
        <f t="shared" ref="Q771" si="339">ROUND(N771*O771,2)</f>
        <v>0</v>
      </c>
      <c r="R771" s="11">
        <f t="shared" ref="R771" si="340">ROUND(N771*P771,2)</f>
        <v>0</v>
      </c>
      <c r="S771" s="42">
        <f t="shared" ref="S771" si="341">ROUND(Q771+R771,2)</f>
        <v>0</v>
      </c>
      <c r="T771" s="60"/>
    </row>
    <row r="772" spans="1:25" s="88" customFormat="1" ht="27.75" customHeight="1" x14ac:dyDescent="0.25">
      <c r="A772" s="44" t="s">
        <v>1190</v>
      </c>
      <c r="B772" s="230" t="s">
        <v>1627</v>
      </c>
      <c r="C772" s="40" t="s">
        <v>90</v>
      </c>
      <c r="D772" s="72" t="s">
        <v>192</v>
      </c>
      <c r="E772" s="41" t="s">
        <v>17</v>
      </c>
      <c r="F772" s="71">
        <f>F773</f>
        <v>1</v>
      </c>
      <c r="G772" s="71"/>
      <c r="H772" s="71"/>
      <c r="I772" s="71"/>
      <c r="J772" s="71"/>
      <c r="K772" s="71"/>
      <c r="L772" s="71">
        <f>F772</f>
        <v>1</v>
      </c>
      <c r="M772" s="102">
        <v>1</v>
      </c>
      <c r="N772" s="108">
        <f>ROUND(M772*L772,2)</f>
        <v>1</v>
      </c>
      <c r="O772" s="42"/>
      <c r="P772" s="42"/>
      <c r="Q772" s="46">
        <f t="shared" si="326"/>
        <v>0</v>
      </c>
      <c r="R772" s="46">
        <f t="shared" si="327"/>
        <v>0</v>
      </c>
      <c r="S772" s="42">
        <f t="shared" si="328"/>
        <v>0</v>
      </c>
      <c r="T772" s="63"/>
      <c r="U772" s="87"/>
      <c r="V772" s="87"/>
      <c r="W772" s="87"/>
      <c r="X772" s="87"/>
      <c r="Y772" s="87"/>
    </row>
    <row r="773" spans="1:25" s="112" customFormat="1" ht="27.75" customHeight="1" x14ac:dyDescent="0.25">
      <c r="A773" s="23" t="s">
        <v>1650</v>
      </c>
      <c r="B773" s="23"/>
      <c r="C773" s="19" t="s">
        <v>91</v>
      </c>
      <c r="D773" s="215" t="s">
        <v>1113</v>
      </c>
      <c r="E773" s="14" t="s">
        <v>17</v>
      </c>
      <c r="F773" s="58">
        <v>1</v>
      </c>
      <c r="G773" s="59"/>
      <c r="H773" s="59"/>
      <c r="I773" s="59"/>
      <c r="J773" s="71"/>
      <c r="K773" s="192"/>
      <c r="L773" s="59">
        <f>F773</f>
        <v>1</v>
      </c>
      <c r="M773" s="101">
        <v>1</v>
      </c>
      <c r="N773" s="107">
        <f>ROUND(M773*L773,2)</f>
        <v>1</v>
      </c>
      <c r="O773" s="25"/>
      <c r="P773" s="25"/>
      <c r="Q773" s="11">
        <f t="shared" si="326"/>
        <v>0</v>
      </c>
      <c r="R773" s="11">
        <f t="shared" si="327"/>
        <v>0</v>
      </c>
      <c r="S773" s="42">
        <f t="shared" si="328"/>
        <v>0</v>
      </c>
      <c r="T773" s="60"/>
      <c r="U773" s="111"/>
      <c r="V773" s="111"/>
      <c r="W773" s="111"/>
      <c r="X773" s="111"/>
      <c r="Y773" s="111"/>
    </row>
    <row r="774" spans="1:25" s="86" customFormat="1" ht="22.5" customHeight="1" x14ac:dyDescent="0.25">
      <c r="A774" s="65" t="s">
        <v>45</v>
      </c>
      <c r="B774" s="65"/>
      <c r="C774" s="65"/>
      <c r="D774" s="49" t="s">
        <v>1187</v>
      </c>
      <c r="E774" s="66"/>
      <c r="F774" s="67"/>
      <c r="G774" s="66"/>
      <c r="H774" s="66"/>
      <c r="I774" s="66"/>
      <c r="J774" s="66"/>
      <c r="K774" s="66"/>
      <c r="L774" s="144"/>
      <c r="M774" s="98"/>
      <c r="N774" s="105"/>
      <c r="O774" s="68"/>
      <c r="P774" s="68"/>
      <c r="Q774" s="39"/>
      <c r="R774" s="39"/>
      <c r="S774" s="68"/>
      <c r="T774" s="68"/>
      <c r="U774" s="85"/>
      <c r="V774" s="85"/>
      <c r="W774" s="85"/>
      <c r="X774" s="85"/>
      <c r="Y774" s="85"/>
    </row>
    <row r="775" spans="1:25" s="92" customFormat="1" ht="25.5" customHeight="1" x14ac:dyDescent="0.25">
      <c r="A775" s="44" t="s">
        <v>1191</v>
      </c>
      <c r="B775" s="230" t="s">
        <v>1624</v>
      </c>
      <c r="C775" s="44" t="s">
        <v>90</v>
      </c>
      <c r="D775" s="51" t="s">
        <v>92</v>
      </c>
      <c r="E775" s="41" t="s">
        <v>3</v>
      </c>
      <c r="F775" s="71"/>
      <c r="G775" s="41"/>
      <c r="H775" s="41"/>
      <c r="I775" s="41"/>
      <c r="J775" s="43"/>
      <c r="K775" s="43">
        <f>SUM(K776:K779)</f>
        <v>41.01</v>
      </c>
      <c r="L775" s="43"/>
      <c r="M775" s="100"/>
      <c r="N775" s="43">
        <f>K775</f>
        <v>41.01</v>
      </c>
      <c r="O775" s="42"/>
      <c r="P775" s="42"/>
      <c r="Q775" s="46">
        <f t="shared" si="326"/>
        <v>0</v>
      </c>
      <c r="R775" s="46">
        <f t="shared" si="327"/>
        <v>0</v>
      </c>
      <c r="S775" s="42">
        <f t="shared" si="328"/>
        <v>0</v>
      </c>
      <c r="T775" s="42" t="s">
        <v>93</v>
      </c>
      <c r="U775" s="91"/>
      <c r="V775" s="91"/>
      <c r="W775" s="91"/>
      <c r="X775" s="91"/>
      <c r="Y775" s="91"/>
    </row>
    <row r="776" spans="1:25" s="152" customFormat="1" ht="18.75" customHeight="1" x14ac:dyDescent="0.25">
      <c r="A776" s="19" t="s">
        <v>1651</v>
      </c>
      <c r="B776" s="19"/>
      <c r="C776" s="19" t="s">
        <v>91</v>
      </c>
      <c r="D776" s="215" t="s">
        <v>417</v>
      </c>
      <c r="E776" s="14" t="s">
        <v>748</v>
      </c>
      <c r="F776" s="11"/>
      <c r="G776" s="11"/>
      <c r="H776" s="11"/>
      <c r="I776" s="11"/>
      <c r="J776" s="163">
        <v>0.19</v>
      </c>
      <c r="K776" s="189">
        <f>0.1*3.14*J776</f>
        <v>0.06</v>
      </c>
      <c r="L776" s="11">
        <f>J776</f>
        <v>0.19</v>
      </c>
      <c r="M776" s="101">
        <v>1.1000000000000001</v>
      </c>
      <c r="N776" s="107">
        <f>M776*L776</f>
        <v>0.20899999999999999</v>
      </c>
      <c r="O776" s="11"/>
      <c r="P776" s="11"/>
      <c r="Q776" s="11">
        <f t="shared" si="326"/>
        <v>0</v>
      </c>
      <c r="R776" s="11">
        <f t="shared" si="327"/>
        <v>0</v>
      </c>
      <c r="S776" s="42">
        <f t="shared" si="328"/>
        <v>0</v>
      </c>
      <c r="T776" s="60"/>
      <c r="U776" s="151"/>
      <c r="V776" s="151"/>
      <c r="W776" s="151"/>
      <c r="X776" s="151"/>
      <c r="Y776" s="151"/>
    </row>
    <row r="777" spans="1:25" s="152" customFormat="1" ht="18.75" customHeight="1" x14ac:dyDescent="0.25">
      <c r="A777" s="19" t="s">
        <v>1652</v>
      </c>
      <c r="B777" s="19"/>
      <c r="C777" s="19" t="s">
        <v>91</v>
      </c>
      <c r="D777" s="215" t="s">
        <v>475</v>
      </c>
      <c r="E777" s="14" t="s">
        <v>748</v>
      </c>
      <c r="F777" s="11"/>
      <c r="G777" s="11"/>
      <c r="H777" s="11"/>
      <c r="I777" s="11"/>
      <c r="J777" s="163">
        <v>128.49</v>
      </c>
      <c r="K777" s="189">
        <f>0.1*3.14*J777</f>
        <v>40.35</v>
      </c>
      <c r="L777" s="11">
        <f t="shared" ref="L777" si="342">J777</f>
        <v>128.49</v>
      </c>
      <c r="M777" s="101">
        <v>1.1000000000000001</v>
      </c>
      <c r="N777" s="107">
        <f>M777*L777</f>
        <v>141.339</v>
      </c>
      <c r="O777" s="11"/>
      <c r="P777" s="11"/>
      <c r="Q777" s="11">
        <f t="shared" si="326"/>
        <v>0</v>
      </c>
      <c r="R777" s="11">
        <f t="shared" si="327"/>
        <v>0</v>
      </c>
      <c r="S777" s="42">
        <f t="shared" si="328"/>
        <v>0</v>
      </c>
      <c r="T777" s="60"/>
    </row>
    <row r="778" spans="1:25" s="152" customFormat="1" ht="18.75" customHeight="1" x14ac:dyDescent="0.25">
      <c r="A778" s="19" t="s">
        <v>1653</v>
      </c>
      <c r="B778" s="19"/>
      <c r="C778" s="19" t="s">
        <v>91</v>
      </c>
      <c r="D778" s="215" t="s">
        <v>504</v>
      </c>
      <c r="E778" s="14" t="s">
        <v>17</v>
      </c>
      <c r="F778" s="11">
        <v>2</v>
      </c>
      <c r="G778" s="11"/>
      <c r="H778" s="11"/>
      <c r="I778" s="11"/>
      <c r="J778" s="163"/>
      <c r="K778" s="189">
        <v>0.12</v>
      </c>
      <c r="L778" s="11">
        <f t="shared" ref="L778:L780" si="343">F778</f>
        <v>2</v>
      </c>
      <c r="M778" s="101">
        <v>1</v>
      </c>
      <c r="N778" s="107">
        <f>M778*L778</f>
        <v>2</v>
      </c>
      <c r="O778" s="11"/>
      <c r="P778" s="11"/>
      <c r="Q778" s="11">
        <f t="shared" si="326"/>
        <v>0</v>
      </c>
      <c r="R778" s="11">
        <f t="shared" si="327"/>
        <v>0</v>
      </c>
      <c r="S778" s="42">
        <f t="shared" si="328"/>
        <v>0</v>
      </c>
      <c r="T778" s="60"/>
    </row>
    <row r="779" spans="1:25" s="152" customFormat="1" ht="18.75" customHeight="1" x14ac:dyDescent="0.25">
      <c r="A779" s="19" t="s">
        <v>1654</v>
      </c>
      <c r="B779" s="19"/>
      <c r="C779" s="19" t="s">
        <v>91</v>
      </c>
      <c r="D779" s="215" t="s">
        <v>476</v>
      </c>
      <c r="E779" s="14" t="s">
        <v>17</v>
      </c>
      <c r="F779" s="11">
        <v>6</v>
      </c>
      <c r="G779" s="11"/>
      <c r="H779" s="11"/>
      <c r="I779" s="11"/>
      <c r="J779" s="163"/>
      <c r="K779" s="189">
        <v>0.48</v>
      </c>
      <c r="L779" s="11">
        <f t="shared" si="343"/>
        <v>6</v>
      </c>
      <c r="M779" s="101">
        <v>1</v>
      </c>
      <c r="N779" s="107">
        <f>M779*L779</f>
        <v>6</v>
      </c>
      <c r="O779" s="11"/>
      <c r="P779" s="11"/>
      <c r="Q779" s="11">
        <f t="shared" si="326"/>
        <v>0</v>
      </c>
      <c r="R779" s="11">
        <f t="shared" si="327"/>
        <v>0</v>
      </c>
      <c r="S779" s="42">
        <f t="shared" si="328"/>
        <v>0</v>
      </c>
      <c r="T779" s="60"/>
    </row>
    <row r="780" spans="1:25" s="152" customFormat="1" ht="15.75" customHeight="1" x14ac:dyDescent="0.25">
      <c r="A780" s="19" t="s">
        <v>1655</v>
      </c>
      <c r="B780" s="19"/>
      <c r="C780" s="19" t="s">
        <v>91</v>
      </c>
      <c r="D780" s="215" t="s">
        <v>243</v>
      </c>
      <c r="E780" s="14" t="s">
        <v>3</v>
      </c>
      <c r="F780" s="11">
        <v>0.01</v>
      </c>
      <c r="G780" s="11"/>
      <c r="H780" s="11"/>
      <c r="I780" s="11"/>
      <c r="J780" s="163"/>
      <c r="K780" s="189"/>
      <c r="L780" s="11">
        <f t="shared" si="343"/>
        <v>0.01</v>
      </c>
      <c r="M780" s="101">
        <v>1</v>
      </c>
      <c r="N780" s="107">
        <f t="shared" ref="N780" si="344">M780*L780</f>
        <v>0.01</v>
      </c>
      <c r="O780" s="11"/>
      <c r="P780" s="11"/>
      <c r="Q780" s="11">
        <f t="shared" si="326"/>
        <v>0</v>
      </c>
      <c r="R780" s="11">
        <f t="shared" si="327"/>
        <v>0</v>
      </c>
      <c r="S780" s="42">
        <f t="shared" si="328"/>
        <v>0</v>
      </c>
      <c r="T780" s="60"/>
    </row>
    <row r="781" spans="1:25" s="92" customFormat="1" ht="27" customHeight="1" x14ac:dyDescent="0.25">
      <c r="A781" s="44" t="s">
        <v>1192</v>
      </c>
      <c r="B781" s="230" t="s">
        <v>1626</v>
      </c>
      <c r="C781" s="44" t="s">
        <v>90</v>
      </c>
      <c r="D781" s="51" t="s">
        <v>876</v>
      </c>
      <c r="E781" s="41" t="s">
        <v>3</v>
      </c>
      <c r="F781" s="78">
        <f>F782</f>
        <v>44.8</v>
      </c>
      <c r="G781" s="41"/>
      <c r="H781" s="41"/>
      <c r="I781" s="41"/>
      <c r="J781" s="41"/>
      <c r="K781" s="78">
        <f>F781</f>
        <v>44.8</v>
      </c>
      <c r="L781" s="78">
        <f>K781</f>
        <v>44.8</v>
      </c>
      <c r="M781" s="102">
        <v>1</v>
      </c>
      <c r="N781" s="108">
        <f>ROUND(M781*L781,2)</f>
        <v>44.8</v>
      </c>
      <c r="O781" s="42"/>
      <c r="P781" s="42"/>
      <c r="Q781" s="46">
        <f t="shared" si="326"/>
        <v>0</v>
      </c>
      <c r="R781" s="46">
        <f t="shared" si="327"/>
        <v>0</v>
      </c>
      <c r="S781" s="42">
        <f t="shared" si="328"/>
        <v>0</v>
      </c>
      <c r="T781" s="62"/>
    </row>
    <row r="782" spans="1:25" s="152" customFormat="1" ht="29.25" customHeight="1" x14ac:dyDescent="0.25">
      <c r="A782" s="19" t="s">
        <v>1656</v>
      </c>
      <c r="B782" s="19"/>
      <c r="C782" s="19" t="s">
        <v>91</v>
      </c>
      <c r="D782" s="69" t="s">
        <v>424</v>
      </c>
      <c r="E782" s="14" t="s">
        <v>3</v>
      </c>
      <c r="F782" s="57">
        <v>44.8</v>
      </c>
      <c r="G782" s="14"/>
      <c r="H782" s="14"/>
      <c r="I782" s="14"/>
      <c r="J782" s="45"/>
      <c r="K782" s="193">
        <f>F782</f>
        <v>44.8</v>
      </c>
      <c r="L782" s="57">
        <f>K782</f>
        <v>44.8</v>
      </c>
      <c r="M782" s="101">
        <v>1.1000000000000001</v>
      </c>
      <c r="N782" s="107">
        <f>ROUND(M782*L782,2)</f>
        <v>49.28</v>
      </c>
      <c r="O782" s="11"/>
      <c r="P782" s="11"/>
      <c r="Q782" s="11">
        <f t="shared" si="326"/>
        <v>0</v>
      </c>
      <c r="R782" s="11">
        <f t="shared" si="327"/>
        <v>0</v>
      </c>
      <c r="S782" s="42">
        <f t="shared" si="328"/>
        <v>0</v>
      </c>
      <c r="T782" s="60"/>
      <c r="U782" s="151"/>
    </row>
    <row r="783" spans="1:25" s="152" customFormat="1" ht="25.5" customHeight="1" x14ac:dyDescent="0.25">
      <c r="A783" s="19" t="s">
        <v>2547</v>
      </c>
      <c r="B783" s="19"/>
      <c r="C783" s="19" t="s">
        <v>91</v>
      </c>
      <c r="D783" s="69" t="s">
        <v>2574</v>
      </c>
      <c r="E783" s="14" t="s">
        <v>2</v>
      </c>
      <c r="F783" s="292">
        <f>F782</f>
        <v>44.8</v>
      </c>
      <c r="G783" s="292"/>
      <c r="H783" s="292"/>
      <c r="I783" s="292"/>
      <c r="J783" s="292"/>
      <c r="K783" s="292">
        <f>F783</f>
        <v>44.8</v>
      </c>
      <c r="L783" s="292">
        <f>K783</f>
        <v>44.8</v>
      </c>
      <c r="M783" s="290">
        <v>0.7</v>
      </c>
      <c r="N783" s="107">
        <f>ROUND(M783*L783,2)</f>
        <v>31.36</v>
      </c>
      <c r="O783" s="11"/>
      <c r="P783" s="11"/>
      <c r="Q783" s="11">
        <f t="shared" ref="Q783" si="345">ROUND(N783*O783,2)</f>
        <v>0</v>
      </c>
      <c r="R783" s="11">
        <f t="shared" ref="R783" si="346">ROUND(N783*P783,2)</f>
        <v>0</v>
      </c>
      <c r="S783" s="42">
        <f t="shared" ref="S783" si="347">ROUND(Q783+R783,2)</f>
        <v>0</v>
      </c>
      <c r="T783" s="60"/>
    </row>
    <row r="784" spans="1:25" s="88" customFormat="1" ht="27.75" customHeight="1" x14ac:dyDescent="0.25">
      <c r="A784" s="44" t="s">
        <v>1193</v>
      </c>
      <c r="B784" s="230" t="s">
        <v>1627</v>
      </c>
      <c r="C784" s="40" t="s">
        <v>90</v>
      </c>
      <c r="D784" s="72" t="s">
        <v>192</v>
      </c>
      <c r="E784" s="41" t="s">
        <v>17</v>
      </c>
      <c r="F784" s="71">
        <f>F785</f>
        <v>1</v>
      </c>
      <c r="G784" s="71"/>
      <c r="H784" s="71"/>
      <c r="I784" s="71"/>
      <c r="J784" s="71"/>
      <c r="K784" s="71"/>
      <c r="L784" s="71">
        <f>L785</f>
        <v>1</v>
      </c>
      <c r="M784" s="102">
        <v>1</v>
      </c>
      <c r="N784" s="108">
        <f>ROUND(M784*L784,2)</f>
        <v>1</v>
      </c>
      <c r="O784" s="42"/>
      <c r="P784" s="42"/>
      <c r="Q784" s="46">
        <f t="shared" si="326"/>
        <v>0</v>
      </c>
      <c r="R784" s="46">
        <f t="shared" si="327"/>
        <v>0</v>
      </c>
      <c r="S784" s="42">
        <f t="shared" si="328"/>
        <v>0</v>
      </c>
      <c r="T784" s="63"/>
      <c r="U784" s="87"/>
      <c r="V784" s="87"/>
      <c r="W784" s="87"/>
      <c r="X784" s="87"/>
      <c r="Y784" s="87"/>
    </row>
    <row r="785" spans="1:25" s="112" customFormat="1" ht="27.75" customHeight="1" x14ac:dyDescent="0.25">
      <c r="A785" s="19" t="s">
        <v>1657</v>
      </c>
      <c r="B785" s="19"/>
      <c r="C785" s="19" t="s">
        <v>91</v>
      </c>
      <c r="D785" s="216" t="s">
        <v>1081</v>
      </c>
      <c r="E785" s="28" t="s">
        <v>17</v>
      </c>
      <c r="F785" s="135">
        <v>1</v>
      </c>
      <c r="G785" s="59"/>
      <c r="H785" s="59"/>
      <c r="I785" s="59"/>
      <c r="J785" s="71"/>
      <c r="K785" s="192"/>
      <c r="L785" s="58">
        <f>F785</f>
        <v>1</v>
      </c>
      <c r="M785" s="101">
        <v>1</v>
      </c>
      <c r="N785" s="107">
        <f>ROUND(M785*L785,2)</f>
        <v>1</v>
      </c>
      <c r="O785" s="25"/>
      <c r="P785" s="25"/>
      <c r="Q785" s="11">
        <f t="shared" si="326"/>
        <v>0</v>
      </c>
      <c r="R785" s="11">
        <f t="shared" si="327"/>
        <v>0</v>
      </c>
      <c r="S785" s="42">
        <f t="shared" si="328"/>
        <v>0</v>
      </c>
      <c r="T785" s="60"/>
      <c r="U785" s="111"/>
      <c r="V785" s="111"/>
      <c r="W785" s="111"/>
      <c r="X785" s="111"/>
      <c r="Y785" s="111"/>
    </row>
    <row r="786" spans="1:25" s="86" customFormat="1" ht="22.5" customHeight="1" x14ac:dyDescent="0.25">
      <c r="A786" s="65" t="s">
        <v>46</v>
      </c>
      <c r="B786" s="65"/>
      <c r="C786" s="65"/>
      <c r="D786" s="49" t="s">
        <v>1194</v>
      </c>
      <c r="E786" s="66"/>
      <c r="F786" s="67"/>
      <c r="G786" s="66"/>
      <c r="H786" s="66"/>
      <c r="I786" s="66"/>
      <c r="J786" s="66"/>
      <c r="K786" s="66"/>
      <c r="L786" s="144"/>
      <c r="M786" s="98"/>
      <c r="N786" s="105"/>
      <c r="O786" s="68"/>
      <c r="P786" s="68"/>
      <c r="Q786" s="39"/>
      <c r="R786" s="39"/>
      <c r="S786" s="68"/>
      <c r="T786" s="68"/>
      <c r="U786" s="85"/>
      <c r="V786" s="85"/>
      <c r="W786" s="85"/>
      <c r="X786" s="85"/>
      <c r="Y786" s="85"/>
    </row>
    <row r="787" spans="1:25" s="92" customFormat="1" ht="25.5" customHeight="1" x14ac:dyDescent="0.25">
      <c r="A787" s="44" t="s">
        <v>1195</v>
      </c>
      <c r="B787" s="230" t="s">
        <v>1624</v>
      </c>
      <c r="C787" s="44" t="s">
        <v>90</v>
      </c>
      <c r="D787" s="51" t="s">
        <v>92</v>
      </c>
      <c r="E787" s="41" t="s">
        <v>3</v>
      </c>
      <c r="F787" s="71"/>
      <c r="G787" s="41"/>
      <c r="H787" s="41"/>
      <c r="I787" s="41"/>
      <c r="J787" s="43"/>
      <c r="K787" s="43">
        <f>SUM(K788:K791)</f>
        <v>72.7</v>
      </c>
      <c r="L787" s="43"/>
      <c r="M787" s="100"/>
      <c r="N787" s="43">
        <f>K787</f>
        <v>72.7</v>
      </c>
      <c r="O787" s="42"/>
      <c r="P787" s="42"/>
      <c r="Q787" s="46">
        <f t="shared" si="326"/>
        <v>0</v>
      </c>
      <c r="R787" s="46">
        <f t="shared" si="327"/>
        <v>0</v>
      </c>
      <c r="S787" s="42">
        <f t="shared" si="328"/>
        <v>0</v>
      </c>
      <c r="T787" s="42" t="s">
        <v>93</v>
      </c>
      <c r="U787" s="91"/>
      <c r="V787" s="91"/>
      <c r="W787" s="91"/>
      <c r="X787" s="91"/>
      <c r="Y787" s="91"/>
    </row>
    <row r="788" spans="1:25" s="1" customFormat="1" ht="18.75" customHeight="1" x14ac:dyDescent="0.25">
      <c r="A788" s="19" t="s">
        <v>1658</v>
      </c>
      <c r="B788" s="19"/>
      <c r="C788" s="19" t="s">
        <v>91</v>
      </c>
      <c r="D788" s="215" t="s">
        <v>418</v>
      </c>
      <c r="E788" s="3" t="s">
        <v>748</v>
      </c>
      <c r="F788" s="11"/>
      <c r="G788" s="11"/>
      <c r="H788" s="11"/>
      <c r="I788" s="11"/>
      <c r="J788" s="163">
        <v>1.95</v>
      </c>
      <c r="K788" s="189">
        <f>0.16*3.14*J788</f>
        <v>0.98</v>
      </c>
      <c r="L788" s="11">
        <f>J788</f>
        <v>1.95</v>
      </c>
      <c r="M788" s="101">
        <v>1.1000000000000001</v>
      </c>
      <c r="N788" s="133">
        <f>M788*L788</f>
        <v>2.145</v>
      </c>
      <c r="O788" s="11"/>
      <c r="P788" s="11"/>
      <c r="Q788" s="11">
        <f t="shared" si="326"/>
        <v>0</v>
      </c>
      <c r="R788" s="11">
        <f t="shared" si="327"/>
        <v>0</v>
      </c>
      <c r="S788" s="42">
        <f t="shared" si="328"/>
        <v>0</v>
      </c>
      <c r="T788" s="60"/>
      <c r="U788" s="4"/>
      <c r="V788" s="4"/>
      <c r="W788" s="4"/>
      <c r="X788" s="4"/>
      <c r="Y788" s="4"/>
    </row>
    <row r="789" spans="1:25" s="1" customFormat="1" ht="18.75" customHeight="1" x14ac:dyDescent="0.25">
      <c r="A789" s="19" t="s">
        <v>1660</v>
      </c>
      <c r="B789" s="19"/>
      <c r="C789" s="19" t="s">
        <v>91</v>
      </c>
      <c r="D789" s="215" t="s">
        <v>419</v>
      </c>
      <c r="E789" s="3" t="s">
        <v>748</v>
      </c>
      <c r="F789" s="11"/>
      <c r="G789" s="11"/>
      <c r="H789" s="11"/>
      <c r="I789" s="11"/>
      <c r="J789" s="163">
        <v>140.03</v>
      </c>
      <c r="K789" s="189">
        <f>0.16*3.14*J789</f>
        <v>70.349999999999994</v>
      </c>
      <c r="L789" s="11">
        <f t="shared" ref="L789" si="348">J789</f>
        <v>140.03</v>
      </c>
      <c r="M789" s="101">
        <v>1.1000000000000001</v>
      </c>
      <c r="N789" s="133">
        <f>M789*L789</f>
        <v>154.03299999999999</v>
      </c>
      <c r="O789" s="11"/>
      <c r="P789" s="11"/>
      <c r="Q789" s="11">
        <f t="shared" si="326"/>
        <v>0</v>
      </c>
      <c r="R789" s="11">
        <f t="shared" si="327"/>
        <v>0</v>
      </c>
      <c r="S789" s="42">
        <f t="shared" si="328"/>
        <v>0</v>
      </c>
      <c r="T789" s="60"/>
    </row>
    <row r="790" spans="1:25" s="1" customFormat="1" ht="18.75" customHeight="1" x14ac:dyDescent="0.25">
      <c r="A790" s="19" t="s">
        <v>1661</v>
      </c>
      <c r="B790" s="19"/>
      <c r="C790" s="19" t="s">
        <v>91</v>
      </c>
      <c r="D790" s="215" t="s">
        <v>558</v>
      </c>
      <c r="E790" s="3" t="s">
        <v>17</v>
      </c>
      <c r="F790" s="11">
        <v>2</v>
      </c>
      <c r="G790" s="11"/>
      <c r="H790" s="11"/>
      <c r="I790" s="11"/>
      <c r="J790" s="163"/>
      <c r="K790" s="189">
        <v>0.35</v>
      </c>
      <c r="L790" s="11">
        <f t="shared" ref="L790:L792" si="349">F790</f>
        <v>2</v>
      </c>
      <c r="M790" s="101">
        <v>1</v>
      </c>
      <c r="N790" s="133">
        <f>M790*L790</f>
        <v>2</v>
      </c>
      <c r="O790" s="11"/>
      <c r="P790" s="11"/>
      <c r="Q790" s="11">
        <f t="shared" si="326"/>
        <v>0</v>
      </c>
      <c r="R790" s="11">
        <f t="shared" si="327"/>
        <v>0</v>
      </c>
      <c r="S790" s="42">
        <f t="shared" si="328"/>
        <v>0</v>
      </c>
      <c r="T790" s="60"/>
    </row>
    <row r="791" spans="1:25" s="1" customFormat="1" ht="18.75" customHeight="1" x14ac:dyDescent="0.25">
      <c r="A791" s="19" t="s">
        <v>1659</v>
      </c>
      <c r="B791" s="19"/>
      <c r="C791" s="19" t="s">
        <v>91</v>
      </c>
      <c r="D791" s="215" t="s">
        <v>426</v>
      </c>
      <c r="E791" s="3" t="s">
        <v>17</v>
      </c>
      <c r="F791" s="11">
        <v>9</v>
      </c>
      <c r="G791" s="11"/>
      <c r="H791" s="11"/>
      <c r="I791" s="11"/>
      <c r="J791" s="163"/>
      <c r="K791" s="189">
        <v>1.02</v>
      </c>
      <c r="L791" s="11">
        <f t="shared" si="349"/>
        <v>9</v>
      </c>
      <c r="M791" s="101">
        <v>1</v>
      </c>
      <c r="N791" s="133">
        <f>M791*L791</f>
        <v>9</v>
      </c>
      <c r="O791" s="11"/>
      <c r="P791" s="11"/>
      <c r="Q791" s="11">
        <f t="shared" si="326"/>
        <v>0</v>
      </c>
      <c r="R791" s="11">
        <f t="shared" si="327"/>
        <v>0</v>
      </c>
      <c r="S791" s="42">
        <f t="shared" si="328"/>
        <v>0</v>
      </c>
      <c r="T791" s="60"/>
    </row>
    <row r="792" spans="1:25" s="1" customFormat="1" ht="15.75" customHeight="1" x14ac:dyDescent="0.25">
      <c r="A792" s="19" t="s">
        <v>1662</v>
      </c>
      <c r="B792" s="19"/>
      <c r="C792" s="19" t="s">
        <v>91</v>
      </c>
      <c r="D792" s="215" t="s">
        <v>243</v>
      </c>
      <c r="E792" s="3" t="s">
        <v>3</v>
      </c>
      <c r="F792" s="11">
        <v>0.02</v>
      </c>
      <c r="G792" s="11"/>
      <c r="H792" s="11"/>
      <c r="I792" s="11"/>
      <c r="J792" s="163"/>
      <c r="K792" s="189"/>
      <c r="L792" s="11">
        <f t="shared" si="349"/>
        <v>0.02</v>
      </c>
      <c r="M792" s="101">
        <v>1</v>
      </c>
      <c r="N792" s="133">
        <f t="shared" ref="N792" si="350">M792*L792</f>
        <v>0.02</v>
      </c>
      <c r="O792" s="11"/>
      <c r="P792" s="11"/>
      <c r="Q792" s="11">
        <f t="shared" si="326"/>
        <v>0</v>
      </c>
      <c r="R792" s="11">
        <f t="shared" si="327"/>
        <v>0</v>
      </c>
      <c r="S792" s="42">
        <f t="shared" si="328"/>
        <v>0</v>
      </c>
      <c r="T792" s="60"/>
    </row>
    <row r="793" spans="1:25" s="92" customFormat="1" ht="27" customHeight="1" x14ac:dyDescent="0.25">
      <c r="A793" s="44" t="s">
        <v>1196</v>
      </c>
      <c r="B793" s="230" t="s">
        <v>1626</v>
      </c>
      <c r="C793" s="44" t="s">
        <v>90</v>
      </c>
      <c r="D793" s="51" t="s">
        <v>876</v>
      </c>
      <c r="E793" s="41" t="s">
        <v>3</v>
      </c>
      <c r="F793" s="78">
        <f>F794</f>
        <v>76.239999999999995</v>
      </c>
      <c r="G793" s="41"/>
      <c r="H793" s="41"/>
      <c r="I793" s="41"/>
      <c r="J793" s="41"/>
      <c r="K793" s="78">
        <f>F793</f>
        <v>76.239999999999995</v>
      </c>
      <c r="L793" s="78">
        <f>K793</f>
        <v>76.239999999999995</v>
      </c>
      <c r="M793" s="102">
        <v>1</v>
      </c>
      <c r="N793" s="108">
        <f>ROUND(M793*L793,2)</f>
        <v>76.239999999999995</v>
      </c>
      <c r="O793" s="42"/>
      <c r="P793" s="42"/>
      <c r="Q793" s="46">
        <f t="shared" si="326"/>
        <v>0</v>
      </c>
      <c r="R793" s="46">
        <f t="shared" si="327"/>
        <v>0</v>
      </c>
      <c r="S793" s="42">
        <f t="shared" si="328"/>
        <v>0</v>
      </c>
      <c r="T793" s="62"/>
    </row>
    <row r="794" spans="1:25" s="1" customFormat="1" ht="29.25" customHeight="1" x14ac:dyDescent="0.25">
      <c r="A794" s="19" t="s">
        <v>1663</v>
      </c>
      <c r="B794" s="19"/>
      <c r="C794" s="19" t="s">
        <v>91</v>
      </c>
      <c r="D794" s="69" t="s">
        <v>424</v>
      </c>
      <c r="E794" s="3" t="s">
        <v>3</v>
      </c>
      <c r="F794" s="57">
        <v>76.239999999999995</v>
      </c>
      <c r="G794" s="14"/>
      <c r="H794" s="14"/>
      <c r="I794" s="14"/>
      <c r="J794" s="45"/>
      <c r="K794" s="193">
        <f>F794</f>
        <v>76.239999999999995</v>
      </c>
      <c r="L794" s="57">
        <f>K794</f>
        <v>76.239999999999995</v>
      </c>
      <c r="M794" s="101">
        <v>1.1000000000000001</v>
      </c>
      <c r="N794" s="133">
        <f>ROUND(M794*L794,2)</f>
        <v>83.86</v>
      </c>
      <c r="O794" s="11"/>
      <c r="P794" s="11"/>
      <c r="Q794" s="11">
        <f t="shared" si="326"/>
        <v>0</v>
      </c>
      <c r="R794" s="11">
        <f t="shared" si="327"/>
        <v>0</v>
      </c>
      <c r="S794" s="42">
        <f t="shared" si="328"/>
        <v>0</v>
      </c>
      <c r="T794" s="60"/>
      <c r="U794" s="4"/>
    </row>
    <row r="795" spans="1:25" s="152" customFormat="1" ht="25.5" customHeight="1" x14ac:dyDescent="0.25">
      <c r="A795" s="19" t="s">
        <v>2548</v>
      </c>
      <c r="B795" s="19"/>
      <c r="C795" s="19" t="s">
        <v>91</v>
      </c>
      <c r="D795" s="69" t="s">
        <v>2574</v>
      </c>
      <c r="E795" s="14" t="s">
        <v>2</v>
      </c>
      <c r="F795" s="292">
        <f>F794</f>
        <v>76.239999999999995</v>
      </c>
      <c r="G795" s="292"/>
      <c r="H795" s="292"/>
      <c r="I795" s="292"/>
      <c r="J795" s="292"/>
      <c r="K795" s="292">
        <f>F795</f>
        <v>76.239999999999995</v>
      </c>
      <c r="L795" s="292">
        <f>K795</f>
        <v>76.239999999999995</v>
      </c>
      <c r="M795" s="290">
        <v>0.7</v>
      </c>
      <c r="N795" s="107">
        <f>ROUND(M795*L795,2)</f>
        <v>53.37</v>
      </c>
      <c r="O795" s="11"/>
      <c r="P795" s="11"/>
      <c r="Q795" s="11">
        <f t="shared" ref="Q795" si="351">ROUND(N795*O795,2)</f>
        <v>0</v>
      </c>
      <c r="R795" s="11">
        <f t="shared" ref="R795" si="352">ROUND(N795*P795,2)</f>
        <v>0</v>
      </c>
      <c r="S795" s="42">
        <f t="shared" ref="S795" si="353">ROUND(Q795+R795,2)</f>
        <v>0</v>
      </c>
      <c r="T795" s="60"/>
    </row>
    <row r="796" spans="1:25" s="88" customFormat="1" ht="27.75" customHeight="1" x14ac:dyDescent="0.25">
      <c r="A796" s="44" t="s">
        <v>1197</v>
      </c>
      <c r="B796" s="230" t="s">
        <v>1627</v>
      </c>
      <c r="C796" s="40" t="s">
        <v>90</v>
      </c>
      <c r="D796" s="72" t="s">
        <v>192</v>
      </c>
      <c r="E796" s="41" t="s">
        <v>17</v>
      </c>
      <c r="F796" s="71">
        <f>F797</f>
        <v>1</v>
      </c>
      <c r="G796" s="71"/>
      <c r="H796" s="71"/>
      <c r="I796" s="71"/>
      <c r="J796" s="71"/>
      <c r="K796" s="71"/>
      <c r="L796" s="71">
        <f>F796</f>
        <v>1</v>
      </c>
      <c r="M796" s="102">
        <v>1</v>
      </c>
      <c r="N796" s="108">
        <f>ROUND(M796*L796,2)</f>
        <v>1</v>
      </c>
      <c r="O796" s="42"/>
      <c r="P796" s="42"/>
      <c r="Q796" s="46">
        <f t="shared" si="326"/>
        <v>0</v>
      </c>
      <c r="R796" s="46">
        <f t="shared" si="327"/>
        <v>0</v>
      </c>
      <c r="S796" s="42">
        <f t="shared" si="328"/>
        <v>0</v>
      </c>
      <c r="T796" s="63"/>
      <c r="U796" s="87"/>
      <c r="V796" s="87"/>
      <c r="W796" s="87"/>
      <c r="X796" s="87"/>
      <c r="Y796" s="87"/>
    </row>
    <row r="797" spans="1:25" s="112" customFormat="1" ht="27.75" customHeight="1" x14ac:dyDescent="0.25">
      <c r="A797" s="23" t="s">
        <v>1664</v>
      </c>
      <c r="B797" s="23"/>
      <c r="C797" s="19" t="s">
        <v>91</v>
      </c>
      <c r="D797" s="215" t="s">
        <v>1113</v>
      </c>
      <c r="E797" s="14" t="s">
        <v>17</v>
      </c>
      <c r="F797" s="58">
        <v>1</v>
      </c>
      <c r="G797" s="59"/>
      <c r="H797" s="59"/>
      <c r="I797" s="59"/>
      <c r="J797" s="71"/>
      <c r="K797" s="192"/>
      <c r="L797" s="59">
        <f>F797</f>
        <v>1</v>
      </c>
      <c r="M797" s="101">
        <v>1</v>
      </c>
      <c r="N797" s="107">
        <f>ROUND(M797*L797,2)</f>
        <v>1</v>
      </c>
      <c r="O797" s="25"/>
      <c r="P797" s="25"/>
      <c r="Q797" s="11">
        <f t="shared" si="326"/>
        <v>0</v>
      </c>
      <c r="R797" s="11">
        <f t="shared" si="327"/>
        <v>0</v>
      </c>
      <c r="S797" s="42">
        <f t="shared" si="328"/>
        <v>0</v>
      </c>
      <c r="T797" s="60"/>
      <c r="U797" s="111"/>
      <c r="V797" s="111"/>
      <c r="W797" s="111"/>
      <c r="X797" s="111"/>
      <c r="Y797" s="111"/>
    </row>
    <row r="798" spans="1:25" s="86" customFormat="1" ht="22.5" customHeight="1" x14ac:dyDescent="0.25">
      <c r="A798" s="65" t="s">
        <v>47</v>
      </c>
      <c r="B798" s="65"/>
      <c r="C798" s="65"/>
      <c r="D798" s="49" t="s">
        <v>1201</v>
      </c>
      <c r="E798" s="66"/>
      <c r="F798" s="67"/>
      <c r="G798" s="66"/>
      <c r="H798" s="66"/>
      <c r="I798" s="66"/>
      <c r="J798" s="66"/>
      <c r="K798" s="66"/>
      <c r="L798" s="144"/>
      <c r="M798" s="98"/>
      <c r="N798" s="105"/>
      <c r="O798" s="68"/>
      <c r="P798" s="68"/>
      <c r="Q798" s="39"/>
      <c r="R798" s="39"/>
      <c r="S798" s="68"/>
      <c r="T798" s="68"/>
      <c r="U798" s="85"/>
      <c r="V798" s="85"/>
      <c r="W798" s="85"/>
      <c r="X798" s="85"/>
      <c r="Y798" s="85"/>
    </row>
    <row r="799" spans="1:25" s="92" customFormat="1" ht="25.5" customHeight="1" x14ac:dyDescent="0.25">
      <c r="A799" s="44" t="s">
        <v>1198</v>
      </c>
      <c r="B799" s="230" t="s">
        <v>1624</v>
      </c>
      <c r="C799" s="44" t="s">
        <v>90</v>
      </c>
      <c r="D799" s="51" t="s">
        <v>92</v>
      </c>
      <c r="E799" s="41" t="s">
        <v>3</v>
      </c>
      <c r="F799" s="71"/>
      <c r="G799" s="41"/>
      <c r="H799" s="41"/>
      <c r="I799" s="41"/>
      <c r="J799" s="43"/>
      <c r="K799" s="43">
        <f>SUM(K800:K803)</f>
        <v>44.15</v>
      </c>
      <c r="L799" s="43"/>
      <c r="M799" s="100"/>
      <c r="N799" s="43">
        <f>K799</f>
        <v>44.15</v>
      </c>
      <c r="O799" s="42"/>
      <c r="P799" s="42"/>
      <c r="Q799" s="46">
        <f t="shared" si="326"/>
        <v>0</v>
      </c>
      <c r="R799" s="46">
        <f t="shared" si="327"/>
        <v>0</v>
      </c>
      <c r="S799" s="42">
        <f t="shared" si="328"/>
        <v>0</v>
      </c>
      <c r="T799" s="42" t="s">
        <v>93</v>
      </c>
      <c r="U799" s="91"/>
      <c r="V799" s="91"/>
      <c r="W799" s="91"/>
      <c r="X799" s="91"/>
      <c r="Y799" s="91"/>
    </row>
    <row r="800" spans="1:25" s="152" customFormat="1" ht="18.75" customHeight="1" x14ac:dyDescent="0.25">
      <c r="A800" s="19" t="s">
        <v>1665</v>
      </c>
      <c r="B800" s="19"/>
      <c r="C800" s="19" t="s">
        <v>91</v>
      </c>
      <c r="D800" s="215" t="s">
        <v>417</v>
      </c>
      <c r="E800" s="14" t="s">
        <v>748</v>
      </c>
      <c r="F800" s="11"/>
      <c r="G800" s="11"/>
      <c r="H800" s="11"/>
      <c r="I800" s="11"/>
      <c r="J800" s="163">
        <v>1.17</v>
      </c>
      <c r="K800" s="189">
        <f>0.1*3.14*J800</f>
        <v>0.37</v>
      </c>
      <c r="L800" s="11">
        <f>J800</f>
        <v>1.17</v>
      </c>
      <c r="M800" s="101">
        <v>1.1000000000000001</v>
      </c>
      <c r="N800" s="107">
        <f>M800*L800</f>
        <v>1.2869999999999999</v>
      </c>
      <c r="O800" s="11"/>
      <c r="P800" s="11"/>
      <c r="Q800" s="11">
        <f t="shared" si="326"/>
        <v>0</v>
      </c>
      <c r="R800" s="11">
        <f t="shared" si="327"/>
        <v>0</v>
      </c>
      <c r="S800" s="42">
        <f t="shared" si="328"/>
        <v>0</v>
      </c>
      <c r="T800" s="60"/>
      <c r="U800" s="151"/>
      <c r="V800" s="151"/>
      <c r="W800" s="151"/>
      <c r="X800" s="151"/>
      <c r="Y800" s="151"/>
    </row>
    <row r="801" spans="1:25" s="152" customFormat="1" ht="18.75" customHeight="1" x14ac:dyDescent="0.25">
      <c r="A801" s="19" t="s">
        <v>1666</v>
      </c>
      <c r="B801" s="19"/>
      <c r="C801" s="19" t="s">
        <v>91</v>
      </c>
      <c r="D801" s="215" t="s">
        <v>475</v>
      </c>
      <c r="E801" s="14" t="s">
        <v>748</v>
      </c>
      <c r="F801" s="11"/>
      <c r="G801" s="11"/>
      <c r="H801" s="11"/>
      <c r="I801" s="11"/>
      <c r="J801" s="163">
        <v>137.51</v>
      </c>
      <c r="K801" s="189">
        <f>0.1*3.14*J801</f>
        <v>43.18</v>
      </c>
      <c r="L801" s="11">
        <f t="shared" ref="L801" si="354">J801</f>
        <v>137.51</v>
      </c>
      <c r="M801" s="101">
        <v>1.1000000000000001</v>
      </c>
      <c r="N801" s="107">
        <f>M801*L801</f>
        <v>151.261</v>
      </c>
      <c r="O801" s="11"/>
      <c r="P801" s="11"/>
      <c r="Q801" s="11">
        <f t="shared" si="326"/>
        <v>0</v>
      </c>
      <c r="R801" s="11">
        <f t="shared" si="327"/>
        <v>0</v>
      </c>
      <c r="S801" s="42">
        <f t="shared" si="328"/>
        <v>0</v>
      </c>
      <c r="T801" s="60"/>
    </row>
    <row r="802" spans="1:25" s="152" customFormat="1" ht="18.75" customHeight="1" x14ac:dyDescent="0.25">
      <c r="A802" s="19" t="s">
        <v>1667</v>
      </c>
      <c r="B802" s="19"/>
      <c r="C802" s="19" t="s">
        <v>91</v>
      </c>
      <c r="D802" s="215" t="s">
        <v>504</v>
      </c>
      <c r="E802" s="14" t="s">
        <v>17</v>
      </c>
      <c r="F802" s="11">
        <v>2</v>
      </c>
      <c r="G802" s="11"/>
      <c r="H802" s="11"/>
      <c r="I802" s="11"/>
      <c r="J802" s="163"/>
      <c r="K802" s="189">
        <v>0.12</v>
      </c>
      <c r="L802" s="11">
        <f t="shared" ref="L802:L804" si="355">F802</f>
        <v>2</v>
      </c>
      <c r="M802" s="101">
        <v>1</v>
      </c>
      <c r="N802" s="107">
        <f>M802*L802</f>
        <v>2</v>
      </c>
      <c r="O802" s="11"/>
      <c r="P802" s="11"/>
      <c r="Q802" s="11">
        <f t="shared" si="326"/>
        <v>0</v>
      </c>
      <c r="R802" s="11">
        <f t="shared" si="327"/>
        <v>0</v>
      </c>
      <c r="S802" s="42">
        <f t="shared" si="328"/>
        <v>0</v>
      </c>
      <c r="T802" s="60"/>
    </row>
    <row r="803" spans="1:25" s="152" customFormat="1" ht="18.75" customHeight="1" x14ac:dyDescent="0.25">
      <c r="A803" s="19" t="s">
        <v>1668</v>
      </c>
      <c r="B803" s="19"/>
      <c r="C803" s="19" t="s">
        <v>91</v>
      </c>
      <c r="D803" s="215" t="s">
        <v>476</v>
      </c>
      <c r="E803" s="14" t="s">
        <v>17</v>
      </c>
      <c r="F803" s="11">
        <v>6</v>
      </c>
      <c r="G803" s="11"/>
      <c r="H803" s="11"/>
      <c r="I803" s="11"/>
      <c r="J803" s="163"/>
      <c r="K803" s="189">
        <v>0.48</v>
      </c>
      <c r="L803" s="11">
        <f t="shared" si="355"/>
        <v>6</v>
      </c>
      <c r="M803" s="101">
        <v>1</v>
      </c>
      <c r="N803" s="107">
        <f>M803*L803</f>
        <v>6</v>
      </c>
      <c r="O803" s="11"/>
      <c r="P803" s="11"/>
      <c r="Q803" s="11">
        <f t="shared" si="326"/>
        <v>0</v>
      </c>
      <c r="R803" s="11">
        <f t="shared" si="327"/>
        <v>0</v>
      </c>
      <c r="S803" s="42">
        <f t="shared" si="328"/>
        <v>0</v>
      </c>
      <c r="T803" s="60"/>
    </row>
    <row r="804" spans="1:25" s="152" customFormat="1" ht="15.75" customHeight="1" x14ac:dyDescent="0.25">
      <c r="A804" s="19" t="s">
        <v>1669</v>
      </c>
      <c r="B804" s="19"/>
      <c r="C804" s="19" t="s">
        <v>91</v>
      </c>
      <c r="D804" s="215" t="s">
        <v>243</v>
      </c>
      <c r="E804" s="14" t="s">
        <v>3</v>
      </c>
      <c r="F804" s="11">
        <v>0.01</v>
      </c>
      <c r="G804" s="11"/>
      <c r="H804" s="11"/>
      <c r="I804" s="11"/>
      <c r="J804" s="163"/>
      <c r="K804" s="189"/>
      <c r="L804" s="11">
        <f t="shared" si="355"/>
        <v>0.01</v>
      </c>
      <c r="M804" s="101">
        <v>1</v>
      </c>
      <c r="N804" s="107">
        <f t="shared" ref="N804" si="356">M804*L804</f>
        <v>0.01</v>
      </c>
      <c r="O804" s="11"/>
      <c r="P804" s="11"/>
      <c r="Q804" s="11">
        <f t="shared" si="326"/>
        <v>0</v>
      </c>
      <c r="R804" s="11">
        <f t="shared" si="327"/>
        <v>0</v>
      </c>
      <c r="S804" s="42">
        <f t="shared" si="328"/>
        <v>0</v>
      </c>
      <c r="T804" s="60"/>
    </row>
    <row r="805" spans="1:25" s="92" customFormat="1" ht="27" customHeight="1" x14ac:dyDescent="0.25">
      <c r="A805" s="44" t="s">
        <v>1199</v>
      </c>
      <c r="B805" s="230" t="s">
        <v>1626</v>
      </c>
      <c r="C805" s="44" t="s">
        <v>90</v>
      </c>
      <c r="D805" s="51" t="s">
        <v>876</v>
      </c>
      <c r="E805" s="41" t="s">
        <v>3</v>
      </c>
      <c r="F805" s="78">
        <f>F806</f>
        <v>47.86</v>
      </c>
      <c r="G805" s="41"/>
      <c r="H805" s="41"/>
      <c r="I805" s="41"/>
      <c r="J805" s="41"/>
      <c r="K805" s="78">
        <f>F805</f>
        <v>47.86</v>
      </c>
      <c r="L805" s="78">
        <f>K805</f>
        <v>47.86</v>
      </c>
      <c r="M805" s="102">
        <v>1</v>
      </c>
      <c r="N805" s="108">
        <f>ROUND(M805*L805,2)</f>
        <v>47.86</v>
      </c>
      <c r="O805" s="42"/>
      <c r="P805" s="42"/>
      <c r="Q805" s="46">
        <f t="shared" si="326"/>
        <v>0</v>
      </c>
      <c r="R805" s="46">
        <f t="shared" si="327"/>
        <v>0</v>
      </c>
      <c r="S805" s="42">
        <f t="shared" si="328"/>
        <v>0</v>
      </c>
      <c r="T805" s="62"/>
    </row>
    <row r="806" spans="1:25" s="152" customFormat="1" ht="29.25" customHeight="1" x14ac:dyDescent="0.25">
      <c r="A806" s="19" t="s">
        <v>1670</v>
      </c>
      <c r="B806" s="19"/>
      <c r="C806" s="19" t="s">
        <v>91</v>
      </c>
      <c r="D806" s="69" t="s">
        <v>424</v>
      </c>
      <c r="E806" s="14" t="s">
        <v>3</v>
      </c>
      <c r="F806" s="57">
        <v>47.86</v>
      </c>
      <c r="G806" s="14"/>
      <c r="H806" s="14"/>
      <c r="I806" s="14"/>
      <c r="J806" s="45"/>
      <c r="K806" s="193">
        <f>F806</f>
        <v>47.86</v>
      </c>
      <c r="L806" s="57">
        <f>K806</f>
        <v>47.86</v>
      </c>
      <c r="M806" s="101">
        <v>1.1000000000000001</v>
      </c>
      <c r="N806" s="107">
        <f>ROUND(M806*L806,2)</f>
        <v>52.65</v>
      </c>
      <c r="O806" s="11"/>
      <c r="P806" s="11"/>
      <c r="Q806" s="11">
        <f t="shared" ref="Q806:Q874" si="357">ROUND(N806*O806,2)</f>
        <v>0</v>
      </c>
      <c r="R806" s="11">
        <f t="shared" ref="R806:R874" si="358">ROUND(N806*P806,2)</f>
        <v>0</v>
      </c>
      <c r="S806" s="42">
        <f t="shared" ref="S806:S874" si="359">ROUND(Q806+R806,2)</f>
        <v>0</v>
      </c>
      <c r="T806" s="60"/>
      <c r="U806" s="151"/>
    </row>
    <row r="807" spans="1:25" s="152" customFormat="1" ht="25.5" customHeight="1" x14ac:dyDescent="0.25">
      <c r="A807" s="19" t="s">
        <v>2549</v>
      </c>
      <c r="B807" s="19"/>
      <c r="C807" s="19" t="s">
        <v>91</v>
      </c>
      <c r="D807" s="69" t="s">
        <v>2574</v>
      </c>
      <c r="E807" s="14" t="s">
        <v>2</v>
      </c>
      <c r="F807" s="292">
        <f>F806</f>
        <v>47.86</v>
      </c>
      <c r="G807" s="292"/>
      <c r="H807" s="292"/>
      <c r="I807" s="292"/>
      <c r="J807" s="292"/>
      <c r="K807" s="292">
        <f>F807</f>
        <v>47.86</v>
      </c>
      <c r="L807" s="292">
        <f>K807</f>
        <v>47.86</v>
      </c>
      <c r="M807" s="290">
        <v>0.7</v>
      </c>
      <c r="N807" s="107">
        <f>ROUND(M807*L807,2)</f>
        <v>33.5</v>
      </c>
      <c r="O807" s="11"/>
      <c r="P807" s="11"/>
      <c r="Q807" s="11">
        <f t="shared" si="357"/>
        <v>0</v>
      </c>
      <c r="R807" s="11">
        <f t="shared" si="358"/>
        <v>0</v>
      </c>
      <c r="S807" s="42">
        <f t="shared" si="359"/>
        <v>0</v>
      </c>
      <c r="T807" s="60"/>
    </row>
    <row r="808" spans="1:25" s="88" customFormat="1" ht="27.75" customHeight="1" x14ac:dyDescent="0.25">
      <c r="A808" s="44" t="s">
        <v>1200</v>
      </c>
      <c r="B808" s="230" t="s">
        <v>1627</v>
      </c>
      <c r="C808" s="40" t="s">
        <v>90</v>
      </c>
      <c r="D808" s="72" t="s">
        <v>192</v>
      </c>
      <c r="E808" s="41" t="s">
        <v>17</v>
      </c>
      <c r="F808" s="71">
        <f>F809</f>
        <v>1</v>
      </c>
      <c r="G808" s="71"/>
      <c r="H808" s="71"/>
      <c r="I808" s="71"/>
      <c r="J808" s="71"/>
      <c r="K808" s="71"/>
      <c r="L808" s="71">
        <f>L809</f>
        <v>1</v>
      </c>
      <c r="M808" s="102">
        <v>1</v>
      </c>
      <c r="N808" s="108">
        <f>ROUND(M808*L808,2)</f>
        <v>1</v>
      </c>
      <c r="O808" s="42"/>
      <c r="P808" s="42"/>
      <c r="Q808" s="46">
        <f t="shared" si="357"/>
        <v>0</v>
      </c>
      <c r="R808" s="46">
        <f t="shared" si="358"/>
        <v>0</v>
      </c>
      <c r="S808" s="42">
        <f t="shared" si="359"/>
        <v>0</v>
      </c>
      <c r="T808" s="63"/>
      <c r="U808" s="87"/>
      <c r="V808" s="87"/>
      <c r="W808" s="87"/>
      <c r="X808" s="87"/>
      <c r="Y808" s="87"/>
    </row>
    <row r="809" spans="1:25" s="112" customFormat="1" ht="27.75" customHeight="1" x14ac:dyDescent="0.25">
      <c r="A809" s="19" t="s">
        <v>1671</v>
      </c>
      <c r="B809" s="19"/>
      <c r="C809" s="19" t="s">
        <v>91</v>
      </c>
      <c r="D809" s="216" t="s">
        <v>1081</v>
      </c>
      <c r="E809" s="28" t="s">
        <v>17</v>
      </c>
      <c r="F809" s="135">
        <v>1</v>
      </c>
      <c r="G809" s="59"/>
      <c r="H809" s="59"/>
      <c r="I809" s="59"/>
      <c r="J809" s="71"/>
      <c r="K809" s="192"/>
      <c r="L809" s="58">
        <f>F809</f>
        <v>1</v>
      </c>
      <c r="M809" s="101">
        <v>1</v>
      </c>
      <c r="N809" s="107">
        <f>ROUND(M809*L809,2)</f>
        <v>1</v>
      </c>
      <c r="O809" s="25"/>
      <c r="P809" s="25"/>
      <c r="Q809" s="11">
        <f t="shared" si="357"/>
        <v>0</v>
      </c>
      <c r="R809" s="11">
        <f t="shared" si="358"/>
        <v>0</v>
      </c>
      <c r="S809" s="42">
        <f t="shared" si="359"/>
        <v>0</v>
      </c>
      <c r="T809" s="60"/>
      <c r="U809" s="111"/>
      <c r="V809" s="111"/>
      <c r="W809" s="111"/>
      <c r="X809" s="111"/>
      <c r="Y809" s="111"/>
    </row>
    <row r="810" spans="1:25" s="86" customFormat="1" ht="22.5" customHeight="1" x14ac:dyDescent="0.25">
      <c r="A810" s="65" t="s">
        <v>48</v>
      </c>
      <c r="B810" s="65"/>
      <c r="C810" s="65"/>
      <c r="D810" s="49" t="s">
        <v>1203</v>
      </c>
      <c r="E810" s="66"/>
      <c r="F810" s="67"/>
      <c r="G810" s="66"/>
      <c r="H810" s="66"/>
      <c r="I810" s="66"/>
      <c r="J810" s="66"/>
      <c r="K810" s="66"/>
      <c r="L810" s="144"/>
      <c r="M810" s="98"/>
      <c r="N810" s="105"/>
      <c r="O810" s="68"/>
      <c r="P810" s="68"/>
      <c r="Q810" s="39"/>
      <c r="R810" s="39"/>
      <c r="S810" s="68"/>
      <c r="T810" s="68"/>
      <c r="U810" s="85"/>
      <c r="V810" s="85"/>
      <c r="W810" s="85"/>
      <c r="X810" s="85"/>
      <c r="Y810" s="85"/>
    </row>
    <row r="811" spans="1:25" s="92" customFormat="1" ht="32.25" customHeight="1" x14ac:dyDescent="0.25">
      <c r="A811" s="44" t="s">
        <v>1672</v>
      </c>
      <c r="B811" s="230" t="s">
        <v>1624</v>
      </c>
      <c r="C811" s="44" t="s">
        <v>90</v>
      </c>
      <c r="D811" s="51" t="s">
        <v>92</v>
      </c>
      <c r="E811" s="41" t="s">
        <v>3</v>
      </c>
      <c r="F811" s="71">
        <f>F812+F813</f>
        <v>0</v>
      </c>
      <c r="G811" s="41"/>
      <c r="H811" s="41"/>
      <c r="I811" s="41"/>
      <c r="J811" s="43"/>
      <c r="K811" s="43">
        <f>SUM(K812:K815)</f>
        <v>260.70999999999998</v>
      </c>
      <c r="L811" s="43"/>
      <c r="M811" s="100"/>
      <c r="N811" s="43">
        <f>K811</f>
        <v>260.70999999999998</v>
      </c>
      <c r="O811" s="42"/>
      <c r="P811" s="42"/>
      <c r="Q811" s="46">
        <f t="shared" si="357"/>
        <v>0</v>
      </c>
      <c r="R811" s="46">
        <f t="shared" si="358"/>
        <v>0</v>
      </c>
      <c r="S811" s="42">
        <f t="shared" si="359"/>
        <v>0</v>
      </c>
      <c r="T811" s="42" t="s">
        <v>93</v>
      </c>
      <c r="U811" s="91"/>
      <c r="V811" s="91"/>
      <c r="W811" s="91"/>
      <c r="X811" s="91"/>
      <c r="Y811" s="91"/>
    </row>
    <row r="812" spans="1:25" s="1" customFormat="1" ht="18.75" customHeight="1" x14ac:dyDescent="0.25">
      <c r="A812" s="19" t="s">
        <v>1673</v>
      </c>
      <c r="B812" s="19"/>
      <c r="C812" s="19" t="s">
        <v>91</v>
      </c>
      <c r="D812" s="215" t="s">
        <v>1207</v>
      </c>
      <c r="E812" s="3" t="s">
        <v>748</v>
      </c>
      <c r="F812" s="11"/>
      <c r="G812" s="11">
        <v>0.15</v>
      </c>
      <c r="H812" s="11">
        <v>0.15</v>
      </c>
      <c r="I812" s="11">
        <f>(G812+H812)*2</f>
        <v>0.6</v>
      </c>
      <c r="J812" s="163">
        <v>9.36</v>
      </c>
      <c r="K812" s="189">
        <f>I812*J812</f>
        <v>5.62</v>
      </c>
      <c r="L812" s="11">
        <f>J812</f>
        <v>9.36</v>
      </c>
      <c r="M812" s="101">
        <v>1.1000000000000001</v>
      </c>
      <c r="N812" s="133">
        <f>M812*L812</f>
        <v>10.295999999999999</v>
      </c>
      <c r="O812" s="11"/>
      <c r="P812" s="11"/>
      <c r="Q812" s="11">
        <f t="shared" si="357"/>
        <v>0</v>
      </c>
      <c r="R812" s="11">
        <f t="shared" si="358"/>
        <v>0</v>
      </c>
      <c r="S812" s="42">
        <f t="shared" si="359"/>
        <v>0</v>
      </c>
      <c r="T812" s="60"/>
      <c r="U812" s="4"/>
      <c r="V812" s="4"/>
      <c r="W812" s="4"/>
      <c r="X812" s="4"/>
      <c r="Y812" s="4"/>
    </row>
    <row r="813" spans="1:25" s="1" customFormat="1" ht="18.75" customHeight="1" x14ac:dyDescent="0.25">
      <c r="A813" s="19" t="s">
        <v>1674</v>
      </c>
      <c r="B813" s="19"/>
      <c r="C813" s="19" t="s">
        <v>91</v>
      </c>
      <c r="D813" s="215" t="s">
        <v>1208</v>
      </c>
      <c r="E813" s="3" t="s">
        <v>748</v>
      </c>
      <c r="F813" s="11"/>
      <c r="G813" s="11">
        <v>1.2</v>
      </c>
      <c r="H813" s="11">
        <v>0.3</v>
      </c>
      <c r="I813" s="11">
        <f t="shared" ref="I813" si="360">(G813+H813)*2</f>
        <v>3</v>
      </c>
      <c r="J813" s="163">
        <v>83.48</v>
      </c>
      <c r="K813" s="189">
        <f t="shared" ref="K813" si="361">I813*J813</f>
        <v>250.44</v>
      </c>
      <c r="L813" s="11">
        <f t="shared" ref="L813" si="362">J813</f>
        <v>83.48</v>
      </c>
      <c r="M813" s="101">
        <v>1.1000000000000001</v>
      </c>
      <c r="N813" s="133">
        <f>M813*L813</f>
        <v>91.828000000000003</v>
      </c>
      <c r="O813" s="11"/>
      <c r="P813" s="11"/>
      <c r="Q813" s="11">
        <f t="shared" si="357"/>
        <v>0</v>
      </c>
      <c r="R813" s="11">
        <f t="shared" si="358"/>
        <v>0</v>
      </c>
      <c r="S813" s="42">
        <f t="shared" si="359"/>
        <v>0</v>
      </c>
      <c r="T813" s="60"/>
    </row>
    <row r="814" spans="1:25" s="1" customFormat="1" ht="15.75" customHeight="1" x14ac:dyDescent="0.25">
      <c r="A814" s="19" t="s">
        <v>1675</v>
      </c>
      <c r="B814" s="19"/>
      <c r="C814" s="19" t="s">
        <v>91</v>
      </c>
      <c r="D814" s="215" t="s">
        <v>1209</v>
      </c>
      <c r="E814" s="3" t="s">
        <v>17</v>
      </c>
      <c r="F814" s="140">
        <v>23</v>
      </c>
      <c r="G814" s="11"/>
      <c r="H814" s="11"/>
      <c r="I814" s="11"/>
      <c r="J814" s="178"/>
      <c r="K814" s="189">
        <v>4.1399999999999997</v>
      </c>
      <c r="L814" s="58">
        <f>F814</f>
        <v>23</v>
      </c>
      <c r="M814" s="101">
        <v>1</v>
      </c>
      <c r="N814" s="133">
        <f>M814*L814</f>
        <v>23</v>
      </c>
      <c r="O814" s="11"/>
      <c r="P814" s="11"/>
      <c r="Q814" s="11">
        <f t="shared" si="357"/>
        <v>0</v>
      </c>
      <c r="R814" s="11">
        <f t="shared" si="358"/>
        <v>0</v>
      </c>
      <c r="S814" s="42">
        <f t="shared" si="359"/>
        <v>0</v>
      </c>
      <c r="T814" s="60"/>
    </row>
    <row r="815" spans="1:25" s="1" customFormat="1" ht="15.75" customHeight="1" x14ac:dyDescent="0.25">
      <c r="A815" s="19" t="s">
        <v>1676</v>
      </c>
      <c r="B815" s="19"/>
      <c r="C815" s="19" t="s">
        <v>91</v>
      </c>
      <c r="D815" s="215" t="s">
        <v>1210</v>
      </c>
      <c r="E815" s="3" t="s">
        <v>17</v>
      </c>
      <c r="F815" s="140">
        <v>1</v>
      </c>
      <c r="G815" s="11"/>
      <c r="H815" s="11"/>
      <c r="I815" s="11"/>
      <c r="J815" s="178"/>
      <c r="K815" s="189">
        <v>0.51</v>
      </c>
      <c r="L815" s="58">
        <f t="shared" ref="L815" si="363">F815</f>
        <v>1</v>
      </c>
      <c r="M815" s="101">
        <v>1</v>
      </c>
      <c r="N815" s="133">
        <f t="shared" ref="N815" si="364">M815*L815</f>
        <v>1</v>
      </c>
      <c r="O815" s="11"/>
      <c r="P815" s="11"/>
      <c r="Q815" s="11">
        <f t="shared" si="357"/>
        <v>0</v>
      </c>
      <c r="R815" s="11">
        <f t="shared" si="358"/>
        <v>0</v>
      </c>
      <c r="S815" s="42">
        <f t="shared" si="359"/>
        <v>0</v>
      </c>
      <c r="T815" s="60"/>
    </row>
    <row r="816" spans="1:25" s="88" customFormat="1" ht="27.75" customHeight="1" x14ac:dyDescent="0.25">
      <c r="A816" s="44" t="s">
        <v>1677</v>
      </c>
      <c r="B816" s="230" t="s">
        <v>1627</v>
      </c>
      <c r="C816" s="40" t="s">
        <v>90</v>
      </c>
      <c r="D816" s="72" t="s">
        <v>192</v>
      </c>
      <c r="E816" s="41" t="s">
        <v>17</v>
      </c>
      <c r="F816" s="71">
        <f>F817+F818+F819</f>
        <v>24</v>
      </c>
      <c r="G816" s="71"/>
      <c r="H816" s="71"/>
      <c r="I816" s="71"/>
      <c r="J816" s="71"/>
      <c r="K816" s="71"/>
      <c r="L816" s="71">
        <f>F816</f>
        <v>24</v>
      </c>
      <c r="M816" s="102">
        <v>1</v>
      </c>
      <c r="N816" s="108">
        <f>ROUND(M816*L816,2)</f>
        <v>24</v>
      </c>
      <c r="O816" s="42"/>
      <c r="P816" s="42"/>
      <c r="Q816" s="46">
        <f t="shared" si="357"/>
        <v>0</v>
      </c>
      <c r="R816" s="46">
        <f t="shared" si="358"/>
        <v>0</v>
      </c>
      <c r="S816" s="42">
        <f t="shared" si="359"/>
        <v>0</v>
      </c>
      <c r="T816" s="63"/>
      <c r="U816" s="87"/>
      <c r="V816" s="87"/>
      <c r="W816" s="87"/>
      <c r="X816" s="87"/>
      <c r="Y816" s="87"/>
    </row>
    <row r="817" spans="1:25" s="88" customFormat="1" ht="27.75" customHeight="1" x14ac:dyDescent="0.25">
      <c r="A817" s="19" t="s">
        <v>1678</v>
      </c>
      <c r="B817" s="19"/>
      <c r="C817" s="19" t="s">
        <v>91</v>
      </c>
      <c r="D817" s="216" t="s">
        <v>1206</v>
      </c>
      <c r="E817" s="28" t="s">
        <v>17</v>
      </c>
      <c r="F817" s="135">
        <v>1</v>
      </c>
      <c r="G817" s="59"/>
      <c r="H817" s="59"/>
      <c r="I817" s="59"/>
      <c r="J817" s="71"/>
      <c r="K817" s="192"/>
      <c r="L817" s="58">
        <f>F817</f>
        <v>1</v>
      </c>
      <c r="M817" s="101">
        <v>1</v>
      </c>
      <c r="N817" s="133">
        <f t="shared" ref="N817" si="365">ROUND(M817*L817,2)</f>
        <v>1</v>
      </c>
      <c r="O817" s="25"/>
      <c r="P817" s="25"/>
      <c r="Q817" s="11">
        <f t="shared" si="357"/>
        <v>0</v>
      </c>
      <c r="R817" s="11">
        <f t="shared" si="358"/>
        <v>0</v>
      </c>
      <c r="S817" s="42">
        <f t="shared" si="359"/>
        <v>0</v>
      </c>
      <c r="T817" s="63"/>
      <c r="U817" s="87"/>
      <c r="V817" s="87"/>
      <c r="W817" s="87"/>
      <c r="X817" s="87"/>
      <c r="Y817" s="87"/>
    </row>
    <row r="818" spans="1:25" s="1" customFormat="1" ht="45.75" customHeight="1" x14ac:dyDescent="0.25">
      <c r="A818" s="19" t="s">
        <v>1679</v>
      </c>
      <c r="B818" s="19"/>
      <c r="C818" s="19" t="s">
        <v>91</v>
      </c>
      <c r="D818" s="215" t="s">
        <v>1211</v>
      </c>
      <c r="E818" s="3" t="s">
        <v>17</v>
      </c>
      <c r="F818" s="140">
        <v>22</v>
      </c>
      <c r="G818" s="14"/>
      <c r="H818" s="14"/>
      <c r="I818" s="14"/>
      <c r="J818" s="45"/>
      <c r="K818" s="188"/>
      <c r="L818" s="109">
        <f t="shared" ref="L818:L819" si="366">F818</f>
        <v>22</v>
      </c>
      <c r="M818" s="101">
        <v>1</v>
      </c>
      <c r="N818" s="133">
        <f>ROUND(M818*L818,2)</f>
        <v>22</v>
      </c>
      <c r="O818" s="11"/>
      <c r="P818" s="11"/>
      <c r="Q818" s="11">
        <f t="shared" si="357"/>
        <v>0</v>
      </c>
      <c r="R818" s="11">
        <f t="shared" si="358"/>
        <v>0</v>
      </c>
      <c r="S818" s="42">
        <f t="shared" si="359"/>
        <v>0</v>
      </c>
      <c r="T818" s="60"/>
      <c r="U818" s="4"/>
    </row>
    <row r="819" spans="1:25" ht="30" x14ac:dyDescent="0.25">
      <c r="A819" s="19" t="s">
        <v>1680</v>
      </c>
      <c r="B819" s="19"/>
      <c r="C819" s="19" t="s">
        <v>91</v>
      </c>
      <c r="D819" s="215" t="s">
        <v>1212</v>
      </c>
      <c r="E819" s="3" t="s">
        <v>17</v>
      </c>
      <c r="F819" s="140">
        <v>1</v>
      </c>
      <c r="G819" s="110"/>
      <c r="H819" s="110"/>
      <c r="I819" s="110"/>
      <c r="J819" s="177"/>
      <c r="K819" s="197"/>
      <c r="L819" s="109">
        <f t="shared" si="366"/>
        <v>1</v>
      </c>
      <c r="M819" s="101">
        <v>1</v>
      </c>
      <c r="N819" s="133">
        <f t="shared" ref="N819" si="367">ROUND(M819*L819,2)</f>
        <v>1</v>
      </c>
      <c r="O819" s="208"/>
      <c r="P819" s="208"/>
      <c r="Q819" s="11">
        <f t="shared" si="357"/>
        <v>0</v>
      </c>
      <c r="R819" s="11">
        <f t="shared" si="358"/>
        <v>0</v>
      </c>
      <c r="S819" s="42">
        <f t="shared" si="359"/>
        <v>0</v>
      </c>
      <c r="T819" s="117"/>
    </row>
    <row r="820" spans="1:25" s="92" customFormat="1" ht="27" customHeight="1" x14ac:dyDescent="0.25">
      <c r="A820" s="44" t="s">
        <v>1681</v>
      </c>
      <c r="B820" s="230" t="s">
        <v>1626</v>
      </c>
      <c r="C820" s="44" t="s">
        <v>90</v>
      </c>
      <c r="D820" s="51" t="s">
        <v>876</v>
      </c>
      <c r="E820" s="41" t="s">
        <v>3</v>
      </c>
      <c r="F820" s="78">
        <f>F821</f>
        <v>261.14999999999998</v>
      </c>
      <c r="G820" s="41"/>
      <c r="H820" s="41"/>
      <c r="I820" s="41"/>
      <c r="J820" s="41"/>
      <c r="K820" s="78">
        <f t="shared" ref="K820:K825" si="368">F820</f>
        <v>261.14999999999998</v>
      </c>
      <c r="L820" s="78">
        <f t="shared" ref="L820:L825" si="369">K820</f>
        <v>261.14999999999998</v>
      </c>
      <c r="M820" s="102">
        <v>1</v>
      </c>
      <c r="N820" s="108">
        <f t="shared" ref="N820:N825" si="370">ROUND(M820*L820,2)</f>
        <v>261.14999999999998</v>
      </c>
      <c r="O820" s="42"/>
      <c r="P820" s="42"/>
      <c r="Q820" s="46">
        <f t="shared" si="357"/>
        <v>0</v>
      </c>
      <c r="R820" s="46">
        <f t="shared" si="358"/>
        <v>0</v>
      </c>
      <c r="S820" s="42">
        <f t="shared" si="359"/>
        <v>0</v>
      </c>
      <c r="T820" s="62"/>
    </row>
    <row r="821" spans="1:25" s="152" customFormat="1" ht="38.25" customHeight="1" x14ac:dyDescent="0.25">
      <c r="A821" s="19" t="s">
        <v>1682</v>
      </c>
      <c r="B821" s="19"/>
      <c r="C821" s="19" t="s">
        <v>91</v>
      </c>
      <c r="D821" s="69" t="s">
        <v>424</v>
      </c>
      <c r="E821" s="14" t="s">
        <v>3</v>
      </c>
      <c r="F821" s="57">
        <v>261.14999999999998</v>
      </c>
      <c r="G821" s="14"/>
      <c r="H821" s="14"/>
      <c r="I821" s="14"/>
      <c r="J821" s="45"/>
      <c r="K821" s="193">
        <f t="shared" si="368"/>
        <v>261.14999999999998</v>
      </c>
      <c r="L821" s="57">
        <f t="shared" si="369"/>
        <v>261.14999999999998</v>
      </c>
      <c r="M821" s="101">
        <v>1.1000000000000001</v>
      </c>
      <c r="N821" s="107">
        <f t="shared" si="370"/>
        <v>287.27</v>
      </c>
      <c r="O821" s="11"/>
      <c r="P821" s="11"/>
      <c r="Q821" s="11">
        <f t="shared" si="357"/>
        <v>0</v>
      </c>
      <c r="R821" s="11">
        <f t="shared" si="358"/>
        <v>0</v>
      </c>
      <c r="S821" s="42">
        <f t="shared" si="359"/>
        <v>0</v>
      </c>
      <c r="T821" s="60"/>
      <c r="U821" s="151"/>
    </row>
    <row r="822" spans="1:25" s="152" customFormat="1" ht="25.5" customHeight="1" x14ac:dyDescent="0.25">
      <c r="A822" s="19" t="s">
        <v>2550</v>
      </c>
      <c r="B822" s="19"/>
      <c r="C822" s="19" t="s">
        <v>91</v>
      </c>
      <c r="D822" s="69" t="s">
        <v>2574</v>
      </c>
      <c r="E822" s="14" t="s">
        <v>2</v>
      </c>
      <c r="F822" s="292">
        <f>F821</f>
        <v>261.14999999999998</v>
      </c>
      <c r="G822" s="292"/>
      <c r="H822" s="292"/>
      <c r="I822" s="292"/>
      <c r="J822" s="292"/>
      <c r="K822" s="292">
        <f t="shared" si="368"/>
        <v>261.14999999999998</v>
      </c>
      <c r="L822" s="292">
        <f t="shared" si="369"/>
        <v>261.14999999999998</v>
      </c>
      <c r="M822" s="290">
        <v>0.7</v>
      </c>
      <c r="N822" s="107">
        <f t="shared" si="370"/>
        <v>182.81</v>
      </c>
      <c r="O822" s="11"/>
      <c r="P822" s="11"/>
      <c r="Q822" s="11">
        <f t="shared" si="357"/>
        <v>0</v>
      </c>
      <c r="R822" s="11">
        <f t="shared" si="358"/>
        <v>0</v>
      </c>
      <c r="S822" s="42">
        <f t="shared" si="359"/>
        <v>0</v>
      </c>
      <c r="T822" s="60"/>
    </row>
    <row r="823" spans="1:25" s="92" customFormat="1" ht="27" customHeight="1" x14ac:dyDescent="0.25">
      <c r="A823" s="44" t="s">
        <v>1683</v>
      </c>
      <c r="B823" s="44"/>
      <c r="C823" s="44" t="s">
        <v>90</v>
      </c>
      <c r="D823" s="51" t="s">
        <v>1204</v>
      </c>
      <c r="E823" s="41" t="s">
        <v>17</v>
      </c>
      <c r="F823" s="78">
        <f>F825</f>
        <v>2</v>
      </c>
      <c r="G823" s="41"/>
      <c r="H823" s="41"/>
      <c r="I823" s="41"/>
      <c r="J823" s="41"/>
      <c r="K823" s="71">
        <f t="shared" si="368"/>
        <v>2</v>
      </c>
      <c r="L823" s="100">
        <f t="shared" si="369"/>
        <v>2</v>
      </c>
      <c r="M823" s="102">
        <v>1</v>
      </c>
      <c r="N823" s="108">
        <f t="shared" si="370"/>
        <v>2</v>
      </c>
      <c r="O823" s="42"/>
      <c r="P823" s="42"/>
      <c r="Q823" s="46">
        <f t="shared" si="357"/>
        <v>0</v>
      </c>
      <c r="R823" s="46">
        <f t="shared" si="358"/>
        <v>0</v>
      </c>
      <c r="S823" s="42">
        <f t="shared" si="359"/>
        <v>0</v>
      </c>
      <c r="T823" s="62"/>
    </row>
    <row r="824" spans="1:25" s="152" customFormat="1" ht="30" customHeight="1" x14ac:dyDescent="0.25">
      <c r="A824" s="19" t="s">
        <v>1684</v>
      </c>
      <c r="B824" s="19"/>
      <c r="C824" s="19" t="s">
        <v>91</v>
      </c>
      <c r="D824" s="215" t="s">
        <v>1213</v>
      </c>
      <c r="E824" s="14" t="s">
        <v>17</v>
      </c>
      <c r="F824" s="57">
        <v>2</v>
      </c>
      <c r="G824" s="14"/>
      <c r="H824" s="14"/>
      <c r="I824" s="14"/>
      <c r="J824" s="45"/>
      <c r="K824" s="195">
        <f t="shared" si="368"/>
        <v>2</v>
      </c>
      <c r="L824" s="101">
        <f t="shared" si="369"/>
        <v>2</v>
      </c>
      <c r="M824" s="101">
        <v>1</v>
      </c>
      <c r="N824" s="107">
        <f t="shared" si="370"/>
        <v>2</v>
      </c>
      <c r="O824" s="11"/>
      <c r="P824" s="11"/>
      <c r="Q824" s="11">
        <f t="shared" si="357"/>
        <v>0</v>
      </c>
      <c r="R824" s="11">
        <f t="shared" si="358"/>
        <v>0</v>
      </c>
      <c r="S824" s="42">
        <f t="shared" si="359"/>
        <v>0</v>
      </c>
      <c r="T824" s="60"/>
      <c r="U824" s="151"/>
    </row>
    <row r="825" spans="1:25" s="112" customFormat="1" ht="30" customHeight="1" x14ac:dyDescent="0.25">
      <c r="A825" s="19" t="s">
        <v>1685</v>
      </c>
      <c r="B825" s="19"/>
      <c r="C825" s="19" t="s">
        <v>91</v>
      </c>
      <c r="D825" s="215" t="s">
        <v>1205</v>
      </c>
      <c r="E825" s="28" t="s">
        <v>17</v>
      </c>
      <c r="F825" s="135">
        <v>2</v>
      </c>
      <c r="G825" s="59"/>
      <c r="H825" s="59"/>
      <c r="I825" s="59"/>
      <c r="J825" s="71"/>
      <c r="K825" s="195">
        <f t="shared" si="368"/>
        <v>2</v>
      </c>
      <c r="L825" s="101">
        <f t="shared" si="369"/>
        <v>2</v>
      </c>
      <c r="M825" s="101">
        <v>1</v>
      </c>
      <c r="N825" s="107">
        <f t="shared" si="370"/>
        <v>2</v>
      </c>
      <c r="O825" s="25"/>
      <c r="P825" s="25"/>
      <c r="Q825" s="11">
        <f t="shared" si="357"/>
        <v>0</v>
      </c>
      <c r="R825" s="11">
        <f t="shared" si="358"/>
        <v>0</v>
      </c>
      <c r="S825" s="42">
        <f t="shared" si="359"/>
        <v>0</v>
      </c>
      <c r="T825" s="60"/>
      <c r="U825" s="111"/>
      <c r="V825" s="111"/>
      <c r="W825" s="111"/>
      <c r="X825" s="111"/>
      <c r="Y825" s="111"/>
    </row>
    <row r="826" spans="1:25" s="86" customFormat="1" ht="22.5" customHeight="1" x14ac:dyDescent="0.25">
      <c r="A826" s="65" t="s">
        <v>49</v>
      </c>
      <c r="B826" s="65"/>
      <c r="C826" s="65"/>
      <c r="D826" s="49" t="s">
        <v>1202</v>
      </c>
      <c r="E826" s="66"/>
      <c r="F826" s="67"/>
      <c r="G826" s="66"/>
      <c r="H826" s="66"/>
      <c r="I826" s="66"/>
      <c r="J826" s="66"/>
      <c r="K826" s="66"/>
      <c r="L826" s="144"/>
      <c r="M826" s="98"/>
      <c r="N826" s="105"/>
      <c r="O826" s="68"/>
      <c r="P826" s="68"/>
      <c r="Q826" s="39"/>
      <c r="R826" s="39"/>
      <c r="S826" s="68"/>
      <c r="T826" s="68"/>
      <c r="U826" s="85"/>
      <c r="V826" s="85"/>
      <c r="W826" s="85"/>
      <c r="X826" s="85"/>
      <c r="Y826" s="85"/>
    </row>
    <row r="827" spans="1:25" s="92" customFormat="1" ht="32.25" customHeight="1" x14ac:dyDescent="0.25">
      <c r="A827" s="44" t="s">
        <v>1686</v>
      </c>
      <c r="B827" s="230" t="s">
        <v>1624</v>
      </c>
      <c r="C827" s="44" t="s">
        <v>90</v>
      </c>
      <c r="D827" s="51" t="s">
        <v>92</v>
      </c>
      <c r="E827" s="41" t="s">
        <v>3</v>
      </c>
      <c r="F827" s="71">
        <f>F828+F829</f>
        <v>0</v>
      </c>
      <c r="G827" s="41"/>
      <c r="H827" s="41"/>
      <c r="I827" s="41"/>
      <c r="J827" s="43"/>
      <c r="K827" s="43">
        <f>SUM(K828:K832)</f>
        <v>261.91000000000003</v>
      </c>
      <c r="L827" s="43"/>
      <c r="M827" s="100"/>
      <c r="N827" s="43">
        <f>K827</f>
        <v>261.91000000000003</v>
      </c>
      <c r="O827" s="42"/>
      <c r="P827" s="42"/>
      <c r="Q827" s="46">
        <f t="shared" si="357"/>
        <v>0</v>
      </c>
      <c r="R827" s="46">
        <f t="shared" si="358"/>
        <v>0</v>
      </c>
      <c r="S827" s="42">
        <f t="shared" si="359"/>
        <v>0</v>
      </c>
      <c r="T827" s="42" t="s">
        <v>93</v>
      </c>
      <c r="U827" s="91"/>
      <c r="V827" s="91"/>
      <c r="W827" s="91"/>
      <c r="X827" s="91"/>
      <c r="Y827" s="91"/>
    </row>
    <row r="828" spans="1:25" s="1" customFormat="1" ht="18.75" customHeight="1" x14ac:dyDescent="0.25">
      <c r="A828" s="19" t="s">
        <v>1687</v>
      </c>
      <c r="B828" s="19"/>
      <c r="C828" s="19" t="s">
        <v>91</v>
      </c>
      <c r="D828" s="215" t="s">
        <v>1207</v>
      </c>
      <c r="E828" s="3" t="s">
        <v>748</v>
      </c>
      <c r="F828" s="11"/>
      <c r="G828" s="11">
        <v>0.15</v>
      </c>
      <c r="H828" s="11">
        <v>0.15</v>
      </c>
      <c r="I828" s="11">
        <f>(G828+H828)*2</f>
        <v>0.6</v>
      </c>
      <c r="J828" s="163">
        <v>11.06</v>
      </c>
      <c r="K828" s="189">
        <f>I828*J828</f>
        <v>6.64</v>
      </c>
      <c r="L828" s="11">
        <f>J828</f>
        <v>11.06</v>
      </c>
      <c r="M828" s="101">
        <v>1.1000000000000001</v>
      </c>
      <c r="N828" s="133">
        <f>M828*L828</f>
        <v>12.166</v>
      </c>
      <c r="O828" s="11"/>
      <c r="P828" s="11"/>
      <c r="Q828" s="11">
        <f t="shared" si="357"/>
        <v>0</v>
      </c>
      <c r="R828" s="11">
        <f t="shared" si="358"/>
        <v>0</v>
      </c>
      <c r="S828" s="42">
        <f t="shared" si="359"/>
        <v>0</v>
      </c>
      <c r="T828" s="60"/>
      <c r="U828" s="4"/>
      <c r="V828" s="4"/>
      <c r="W828" s="4"/>
      <c r="X828" s="4"/>
      <c r="Y828" s="4"/>
    </row>
    <row r="829" spans="1:25" s="1" customFormat="1" ht="18.75" customHeight="1" x14ac:dyDescent="0.25">
      <c r="A829" s="19" t="s">
        <v>1688</v>
      </c>
      <c r="B829" s="19"/>
      <c r="C829" s="19" t="s">
        <v>91</v>
      </c>
      <c r="D829" s="215" t="s">
        <v>1208</v>
      </c>
      <c r="E829" s="3" t="s">
        <v>748</v>
      </c>
      <c r="F829" s="11"/>
      <c r="G829" s="11">
        <v>1.2</v>
      </c>
      <c r="H829" s="11">
        <v>0.3</v>
      </c>
      <c r="I829" s="11">
        <f t="shared" ref="I829:I832" si="371">(G829+H829)*2</f>
        <v>3</v>
      </c>
      <c r="J829" s="163">
        <v>83.48</v>
      </c>
      <c r="K829" s="189">
        <f t="shared" ref="K829" si="372">I829*J829</f>
        <v>250.44</v>
      </c>
      <c r="L829" s="11">
        <f t="shared" ref="L829" si="373">J829</f>
        <v>83.48</v>
      </c>
      <c r="M829" s="101">
        <v>1.1000000000000001</v>
      </c>
      <c r="N829" s="133">
        <f>M829*L829</f>
        <v>91.828000000000003</v>
      </c>
      <c r="O829" s="11"/>
      <c r="P829" s="11"/>
      <c r="Q829" s="11">
        <f t="shared" si="357"/>
        <v>0</v>
      </c>
      <c r="R829" s="11">
        <f t="shared" si="358"/>
        <v>0</v>
      </c>
      <c r="S829" s="42">
        <f t="shared" si="359"/>
        <v>0</v>
      </c>
      <c r="T829" s="60"/>
    </row>
    <row r="830" spans="1:25" s="1" customFormat="1" ht="15.75" customHeight="1" x14ac:dyDescent="0.25">
      <c r="A830" s="19" t="s">
        <v>1689</v>
      </c>
      <c r="B830" s="19"/>
      <c r="C830" s="19" t="s">
        <v>91</v>
      </c>
      <c r="D830" s="215" t="s">
        <v>1209</v>
      </c>
      <c r="E830" s="3" t="s">
        <v>17</v>
      </c>
      <c r="F830" s="140">
        <v>23</v>
      </c>
      <c r="G830" s="11"/>
      <c r="H830" s="11"/>
      <c r="I830" s="11">
        <f t="shared" si="371"/>
        <v>0</v>
      </c>
      <c r="J830" s="179"/>
      <c r="K830" s="189">
        <v>4.1399999999999997</v>
      </c>
      <c r="L830" s="58">
        <f>F830</f>
        <v>23</v>
      </c>
      <c r="M830" s="101">
        <v>1</v>
      </c>
      <c r="N830" s="133">
        <f>M830*L830</f>
        <v>23</v>
      </c>
      <c r="O830" s="11"/>
      <c r="P830" s="11"/>
      <c r="Q830" s="11">
        <f t="shared" si="357"/>
        <v>0</v>
      </c>
      <c r="R830" s="11">
        <f t="shared" si="358"/>
        <v>0</v>
      </c>
      <c r="S830" s="42">
        <f t="shared" si="359"/>
        <v>0</v>
      </c>
      <c r="T830" s="60"/>
    </row>
    <row r="831" spans="1:25" s="1" customFormat="1" ht="15.75" customHeight="1" x14ac:dyDescent="0.25">
      <c r="A831" s="19" t="s">
        <v>1690</v>
      </c>
      <c r="B831" s="19"/>
      <c r="C831" s="19" t="s">
        <v>91</v>
      </c>
      <c r="D831" s="215" t="s">
        <v>1210</v>
      </c>
      <c r="E831" s="3" t="s">
        <v>17</v>
      </c>
      <c r="F831" s="141">
        <v>1</v>
      </c>
      <c r="G831" s="11"/>
      <c r="H831" s="11"/>
      <c r="I831" s="11">
        <f t="shared" si="371"/>
        <v>0</v>
      </c>
      <c r="J831" s="176"/>
      <c r="K831" s="189">
        <v>0.51</v>
      </c>
      <c r="L831" s="58">
        <f t="shared" ref="L831" si="374">F831</f>
        <v>1</v>
      </c>
      <c r="M831" s="101">
        <v>1</v>
      </c>
      <c r="N831" s="133">
        <f t="shared" ref="N831" si="375">M831*L831</f>
        <v>1</v>
      </c>
      <c r="O831" s="11"/>
      <c r="P831" s="11"/>
      <c r="Q831" s="11">
        <f t="shared" si="357"/>
        <v>0</v>
      </c>
      <c r="R831" s="11">
        <f t="shared" si="358"/>
        <v>0</v>
      </c>
      <c r="S831" s="42">
        <f t="shared" si="359"/>
        <v>0</v>
      </c>
      <c r="T831" s="60"/>
    </row>
    <row r="832" spans="1:25" s="1" customFormat="1" ht="39" customHeight="1" x14ac:dyDescent="0.25">
      <c r="A832" s="19" t="s">
        <v>1691</v>
      </c>
      <c r="B832" s="19"/>
      <c r="C832" s="19" t="s">
        <v>91</v>
      </c>
      <c r="D832" s="217" t="s">
        <v>1216</v>
      </c>
      <c r="E832" s="3" t="s">
        <v>17</v>
      </c>
      <c r="F832" s="139">
        <v>24</v>
      </c>
      <c r="G832" s="11">
        <v>0.15</v>
      </c>
      <c r="H832" s="11">
        <v>0.15</v>
      </c>
      <c r="I832" s="11">
        <f t="shared" si="371"/>
        <v>0.6</v>
      </c>
      <c r="J832" s="236">
        <v>0.3</v>
      </c>
      <c r="K832" s="189">
        <f>I832*J832</f>
        <v>0.18</v>
      </c>
      <c r="L832" s="58">
        <f t="shared" ref="L832" si="376">F832</f>
        <v>24</v>
      </c>
      <c r="M832" s="101">
        <v>1</v>
      </c>
      <c r="N832" s="133">
        <f t="shared" ref="N832" si="377">M832*L832</f>
        <v>24</v>
      </c>
      <c r="O832" s="11"/>
      <c r="P832" s="11"/>
      <c r="Q832" s="11">
        <f t="shared" si="357"/>
        <v>0</v>
      </c>
      <c r="R832" s="11">
        <f t="shared" si="358"/>
        <v>0</v>
      </c>
      <c r="S832" s="42">
        <f t="shared" si="359"/>
        <v>0</v>
      </c>
      <c r="T832" s="60"/>
    </row>
    <row r="833" spans="1:25" s="88" customFormat="1" ht="27.75" customHeight="1" x14ac:dyDescent="0.25">
      <c r="A833" s="44" t="s">
        <v>1692</v>
      </c>
      <c r="B833" s="230" t="s">
        <v>1627</v>
      </c>
      <c r="C833" s="40" t="s">
        <v>90</v>
      </c>
      <c r="D833" s="72" t="s">
        <v>192</v>
      </c>
      <c r="E833" s="41" t="s">
        <v>17</v>
      </c>
      <c r="F833" s="71">
        <f>F834+F835+F836</f>
        <v>24</v>
      </c>
      <c r="G833" s="71"/>
      <c r="H833" s="71"/>
      <c r="I833" s="71"/>
      <c r="J833" s="71"/>
      <c r="K833" s="71"/>
      <c r="L833" s="71">
        <f>F833</f>
        <v>24</v>
      </c>
      <c r="M833" s="102">
        <v>1</v>
      </c>
      <c r="N833" s="108">
        <f>ROUND(M833*L833,2)</f>
        <v>24</v>
      </c>
      <c r="O833" s="42"/>
      <c r="P833" s="42"/>
      <c r="Q833" s="46">
        <f t="shared" si="357"/>
        <v>0</v>
      </c>
      <c r="R833" s="46">
        <f t="shared" si="358"/>
        <v>0</v>
      </c>
      <c r="S833" s="42">
        <f t="shared" si="359"/>
        <v>0</v>
      </c>
      <c r="T833" s="63"/>
      <c r="U833" s="87"/>
      <c r="V833" s="87"/>
      <c r="W833" s="87"/>
      <c r="X833" s="87"/>
      <c r="Y833" s="87"/>
    </row>
    <row r="834" spans="1:25" s="88" customFormat="1" ht="47.25" customHeight="1" x14ac:dyDescent="0.25">
      <c r="A834" s="19" t="s">
        <v>1693</v>
      </c>
      <c r="B834" s="19"/>
      <c r="C834" s="19" t="s">
        <v>91</v>
      </c>
      <c r="D834" s="216" t="s">
        <v>1206</v>
      </c>
      <c r="E834" s="28" t="s">
        <v>17</v>
      </c>
      <c r="F834" s="135">
        <v>1</v>
      </c>
      <c r="G834" s="59"/>
      <c r="H834" s="59"/>
      <c r="I834" s="59"/>
      <c r="J834" s="71"/>
      <c r="K834" s="192"/>
      <c r="L834" s="58">
        <f>F834</f>
        <v>1</v>
      </c>
      <c r="M834" s="101">
        <v>1</v>
      </c>
      <c r="N834" s="133">
        <f t="shared" ref="N834" si="378">ROUND(M834*L834,2)</f>
        <v>1</v>
      </c>
      <c r="O834" s="25"/>
      <c r="P834" s="25"/>
      <c r="Q834" s="11">
        <f t="shared" si="357"/>
        <v>0</v>
      </c>
      <c r="R834" s="11">
        <f t="shared" si="358"/>
        <v>0</v>
      </c>
      <c r="S834" s="42">
        <f t="shared" si="359"/>
        <v>0</v>
      </c>
      <c r="T834" s="63"/>
      <c r="U834" s="87"/>
      <c r="V834" s="87"/>
      <c r="W834" s="87"/>
      <c r="X834" s="87"/>
      <c r="Y834" s="87"/>
    </row>
    <row r="835" spans="1:25" s="1" customFormat="1" ht="47.25" customHeight="1" x14ac:dyDescent="0.25">
      <c r="A835" s="19" t="s">
        <v>1694</v>
      </c>
      <c r="B835" s="19"/>
      <c r="C835" s="19" t="s">
        <v>91</v>
      </c>
      <c r="D835" s="215" t="s">
        <v>1211</v>
      </c>
      <c r="E835" s="3" t="s">
        <v>17</v>
      </c>
      <c r="F835" s="140">
        <v>22</v>
      </c>
      <c r="G835" s="14"/>
      <c r="H835" s="14"/>
      <c r="I835" s="14"/>
      <c r="J835" s="45"/>
      <c r="K835" s="188"/>
      <c r="L835" s="109">
        <f t="shared" ref="L835:L836" si="379">F835</f>
        <v>22</v>
      </c>
      <c r="M835" s="101">
        <v>1</v>
      </c>
      <c r="N835" s="133">
        <f>ROUND(M835*L835,2)</f>
        <v>22</v>
      </c>
      <c r="O835" s="11"/>
      <c r="P835" s="11"/>
      <c r="Q835" s="11">
        <f t="shared" si="357"/>
        <v>0</v>
      </c>
      <c r="R835" s="11">
        <f t="shared" si="358"/>
        <v>0</v>
      </c>
      <c r="S835" s="42">
        <f t="shared" si="359"/>
        <v>0</v>
      </c>
      <c r="T835" s="60"/>
      <c r="U835" s="4"/>
    </row>
    <row r="836" spans="1:25" ht="47.25" customHeight="1" x14ac:dyDescent="0.25">
      <c r="A836" s="19" t="s">
        <v>1695</v>
      </c>
      <c r="B836" s="19"/>
      <c r="C836" s="19" t="s">
        <v>91</v>
      </c>
      <c r="D836" s="215" t="s">
        <v>1212</v>
      </c>
      <c r="E836" s="3" t="s">
        <v>17</v>
      </c>
      <c r="F836" s="140">
        <v>1</v>
      </c>
      <c r="G836" s="110"/>
      <c r="H836" s="110"/>
      <c r="I836" s="110"/>
      <c r="J836" s="177"/>
      <c r="K836" s="197"/>
      <c r="L836" s="109">
        <f t="shared" si="379"/>
        <v>1</v>
      </c>
      <c r="M836" s="101">
        <v>1</v>
      </c>
      <c r="N836" s="133">
        <f t="shared" ref="N836" si="380">ROUND(M836*L836,2)</f>
        <v>1</v>
      </c>
      <c r="O836" s="208"/>
      <c r="P836" s="208"/>
      <c r="Q836" s="11">
        <f t="shared" si="357"/>
        <v>0</v>
      </c>
      <c r="R836" s="11">
        <f t="shared" si="358"/>
        <v>0</v>
      </c>
      <c r="S836" s="42">
        <f t="shared" si="359"/>
        <v>0</v>
      </c>
      <c r="T836" s="117"/>
    </row>
    <row r="837" spans="1:25" s="92" customFormat="1" ht="27" customHeight="1" x14ac:dyDescent="0.25">
      <c r="A837" s="44" t="s">
        <v>1696</v>
      </c>
      <c r="B837" s="230" t="s">
        <v>1626</v>
      </c>
      <c r="C837" s="44" t="s">
        <v>90</v>
      </c>
      <c r="D837" s="51" t="s">
        <v>876</v>
      </c>
      <c r="E837" s="41" t="s">
        <v>3</v>
      </c>
      <c r="F837" s="78">
        <f>F838</f>
        <v>260.98</v>
      </c>
      <c r="G837" s="41"/>
      <c r="H837" s="41"/>
      <c r="I837" s="41"/>
      <c r="J837" s="41"/>
      <c r="K837" s="78">
        <f t="shared" ref="K837:K843" si="381">F837</f>
        <v>260.98</v>
      </c>
      <c r="L837" s="78">
        <f t="shared" ref="L837:L843" si="382">K837</f>
        <v>260.98</v>
      </c>
      <c r="M837" s="102">
        <v>1</v>
      </c>
      <c r="N837" s="108">
        <f t="shared" ref="N837:N844" si="383">ROUND(M837*L837,2)</f>
        <v>260.98</v>
      </c>
      <c r="O837" s="42"/>
      <c r="P837" s="42"/>
      <c r="Q837" s="46">
        <f t="shared" si="357"/>
        <v>0</v>
      </c>
      <c r="R837" s="46">
        <f t="shared" si="358"/>
        <v>0</v>
      </c>
      <c r="S837" s="42">
        <f t="shared" si="359"/>
        <v>0</v>
      </c>
      <c r="T837" s="62"/>
    </row>
    <row r="838" spans="1:25" s="152" customFormat="1" ht="38.25" customHeight="1" x14ac:dyDescent="0.25">
      <c r="A838" s="19" t="s">
        <v>1687</v>
      </c>
      <c r="B838" s="19"/>
      <c r="C838" s="19" t="s">
        <v>91</v>
      </c>
      <c r="D838" s="69" t="s">
        <v>424</v>
      </c>
      <c r="E838" s="14" t="s">
        <v>3</v>
      </c>
      <c r="F838" s="57">
        <v>260.98</v>
      </c>
      <c r="G838" s="14"/>
      <c r="H838" s="14"/>
      <c r="I838" s="14"/>
      <c r="J838" s="45"/>
      <c r="K838" s="193">
        <f t="shared" si="381"/>
        <v>260.98</v>
      </c>
      <c r="L838" s="57">
        <f t="shared" si="382"/>
        <v>260.98</v>
      </c>
      <c r="M838" s="101">
        <v>1.1000000000000001</v>
      </c>
      <c r="N838" s="107">
        <f t="shared" si="383"/>
        <v>287.08</v>
      </c>
      <c r="O838" s="11"/>
      <c r="P838" s="11"/>
      <c r="Q838" s="11">
        <f t="shared" si="357"/>
        <v>0</v>
      </c>
      <c r="R838" s="11">
        <f t="shared" si="358"/>
        <v>0</v>
      </c>
      <c r="S838" s="42">
        <f t="shared" si="359"/>
        <v>0</v>
      </c>
      <c r="T838" s="60"/>
      <c r="U838" s="151"/>
    </row>
    <row r="839" spans="1:25" s="152" customFormat="1" ht="25.5" customHeight="1" x14ac:dyDescent="0.25">
      <c r="A839" s="19" t="s">
        <v>1688</v>
      </c>
      <c r="B839" s="19"/>
      <c r="C839" s="19" t="s">
        <v>91</v>
      </c>
      <c r="D839" s="69" t="s">
        <v>2574</v>
      </c>
      <c r="E839" s="14" t="s">
        <v>2</v>
      </c>
      <c r="F839" s="292">
        <f>F838</f>
        <v>260.98</v>
      </c>
      <c r="G839" s="292"/>
      <c r="H839" s="292"/>
      <c r="I839" s="292"/>
      <c r="J839" s="292"/>
      <c r="K839" s="292">
        <f>F839</f>
        <v>260.98</v>
      </c>
      <c r="L839" s="292">
        <f>K839</f>
        <v>260.98</v>
      </c>
      <c r="M839" s="290">
        <v>0.7</v>
      </c>
      <c r="N839" s="107">
        <f>ROUND(M839*L839,2)</f>
        <v>182.69</v>
      </c>
      <c r="O839" s="11"/>
      <c r="P839" s="11"/>
      <c r="Q839" s="11">
        <f t="shared" si="357"/>
        <v>0</v>
      </c>
      <c r="R839" s="11">
        <f t="shared" si="358"/>
        <v>0</v>
      </c>
      <c r="S839" s="42">
        <f t="shared" si="359"/>
        <v>0</v>
      </c>
      <c r="T839" s="60"/>
    </row>
    <row r="840" spans="1:25" s="92" customFormat="1" ht="27" customHeight="1" x14ac:dyDescent="0.25">
      <c r="A840" s="44" t="s">
        <v>1697</v>
      </c>
      <c r="B840" s="44"/>
      <c r="C840" s="44" t="s">
        <v>90</v>
      </c>
      <c r="D840" s="51" t="s">
        <v>1204</v>
      </c>
      <c r="E840" s="41" t="s">
        <v>17</v>
      </c>
      <c r="F840" s="78">
        <f>F842</f>
        <v>2</v>
      </c>
      <c r="G840" s="41"/>
      <c r="H840" s="41"/>
      <c r="I840" s="41"/>
      <c r="J840" s="41"/>
      <c r="K840" s="71">
        <f t="shared" si="381"/>
        <v>2</v>
      </c>
      <c r="L840" s="100">
        <f t="shared" si="382"/>
        <v>2</v>
      </c>
      <c r="M840" s="102">
        <v>1</v>
      </c>
      <c r="N840" s="108">
        <f t="shared" si="383"/>
        <v>2</v>
      </c>
      <c r="O840" s="42"/>
      <c r="P840" s="42"/>
      <c r="Q840" s="46">
        <f t="shared" si="357"/>
        <v>0</v>
      </c>
      <c r="R840" s="46">
        <f t="shared" si="358"/>
        <v>0</v>
      </c>
      <c r="S840" s="42">
        <f t="shared" si="359"/>
        <v>0</v>
      </c>
      <c r="T840" s="62"/>
    </row>
    <row r="841" spans="1:25" s="152" customFormat="1" ht="23.25" customHeight="1" x14ac:dyDescent="0.25">
      <c r="A841" s="19" t="s">
        <v>1698</v>
      </c>
      <c r="B841" s="19"/>
      <c r="C841" s="19" t="s">
        <v>91</v>
      </c>
      <c r="D841" s="215" t="s">
        <v>1213</v>
      </c>
      <c r="E841" s="14" t="s">
        <v>17</v>
      </c>
      <c r="F841" s="57">
        <v>2</v>
      </c>
      <c r="G841" s="14"/>
      <c r="H841" s="14"/>
      <c r="I841" s="14"/>
      <c r="J841" s="45"/>
      <c r="K841" s="195">
        <f t="shared" si="381"/>
        <v>2</v>
      </c>
      <c r="L841" s="101">
        <f t="shared" si="382"/>
        <v>2</v>
      </c>
      <c r="M841" s="101">
        <v>1</v>
      </c>
      <c r="N841" s="107">
        <f t="shared" si="383"/>
        <v>2</v>
      </c>
      <c r="O841" s="11"/>
      <c r="P841" s="11"/>
      <c r="Q841" s="11">
        <f t="shared" si="357"/>
        <v>0</v>
      </c>
      <c r="R841" s="11">
        <f t="shared" si="358"/>
        <v>0</v>
      </c>
      <c r="S841" s="42">
        <f t="shared" si="359"/>
        <v>0</v>
      </c>
      <c r="T841" s="60"/>
      <c r="U841" s="151"/>
    </row>
    <row r="842" spans="1:25" s="112" customFormat="1" ht="23.25" customHeight="1" x14ac:dyDescent="0.25">
      <c r="A842" s="19" t="s">
        <v>1699</v>
      </c>
      <c r="B842" s="19"/>
      <c r="C842" s="19" t="s">
        <v>91</v>
      </c>
      <c r="D842" s="215" t="s">
        <v>1205</v>
      </c>
      <c r="E842" s="28" t="s">
        <v>17</v>
      </c>
      <c r="F842" s="59">
        <v>2</v>
      </c>
      <c r="G842" s="59"/>
      <c r="H842" s="59"/>
      <c r="I842" s="59"/>
      <c r="J842" s="71"/>
      <c r="K842" s="195">
        <f t="shared" si="381"/>
        <v>2</v>
      </c>
      <c r="L842" s="101">
        <f t="shared" si="382"/>
        <v>2</v>
      </c>
      <c r="M842" s="101">
        <v>1</v>
      </c>
      <c r="N842" s="107">
        <f t="shared" si="383"/>
        <v>2</v>
      </c>
      <c r="O842" s="25"/>
      <c r="P842" s="25"/>
      <c r="Q842" s="11">
        <f t="shared" si="357"/>
        <v>0</v>
      </c>
      <c r="R842" s="11">
        <f t="shared" si="358"/>
        <v>0</v>
      </c>
      <c r="S842" s="42">
        <f t="shared" si="359"/>
        <v>0</v>
      </c>
      <c r="T842" s="60"/>
      <c r="U842" s="111"/>
      <c r="V842" s="111"/>
      <c r="W842" s="111"/>
      <c r="X842" s="111"/>
      <c r="Y842" s="111"/>
    </row>
    <row r="843" spans="1:25" s="92" customFormat="1" ht="27" customHeight="1" x14ac:dyDescent="0.25">
      <c r="A843" s="44" t="s">
        <v>1700</v>
      </c>
      <c r="B843" s="233" t="s">
        <v>1845</v>
      </c>
      <c r="C843" s="44" t="s">
        <v>90</v>
      </c>
      <c r="D843" s="51" t="s">
        <v>1609</v>
      </c>
      <c r="E843" s="41" t="s">
        <v>17</v>
      </c>
      <c r="F843" s="78">
        <f>F844</f>
        <v>24</v>
      </c>
      <c r="G843" s="41"/>
      <c r="H843" s="41"/>
      <c r="I843" s="41"/>
      <c r="J843" s="41"/>
      <c r="K843" s="71">
        <f t="shared" si="381"/>
        <v>24</v>
      </c>
      <c r="L843" s="100">
        <f t="shared" si="382"/>
        <v>24</v>
      </c>
      <c r="M843" s="102">
        <v>1</v>
      </c>
      <c r="N843" s="108">
        <f t="shared" si="383"/>
        <v>24</v>
      </c>
      <c r="O843" s="42"/>
      <c r="P843" s="42"/>
      <c r="Q843" s="46">
        <f t="shared" ref="Q843:Q844" si="384">ROUND(N843*O843,2)</f>
        <v>0</v>
      </c>
      <c r="R843" s="46">
        <f t="shared" ref="R843:R844" si="385">ROUND(N843*P843,2)</f>
        <v>0</v>
      </c>
      <c r="S843" s="42">
        <f t="shared" ref="S843:S844" si="386">ROUND(Q843+R843,2)</f>
        <v>0</v>
      </c>
      <c r="T843" s="62" t="s">
        <v>94</v>
      </c>
    </row>
    <row r="844" spans="1:25" s="152" customFormat="1" ht="23.25" customHeight="1" x14ac:dyDescent="0.25">
      <c r="A844" s="19" t="s">
        <v>1701</v>
      </c>
      <c r="B844" s="19"/>
      <c r="C844" s="19" t="s">
        <v>91</v>
      </c>
      <c r="D844" s="215" t="s">
        <v>1214</v>
      </c>
      <c r="E844" s="14" t="s">
        <v>17</v>
      </c>
      <c r="F844" s="58">
        <v>24</v>
      </c>
      <c r="G844" s="14"/>
      <c r="H844" s="14"/>
      <c r="I844" s="14"/>
      <c r="J844" s="45"/>
      <c r="K844" s="195"/>
      <c r="L844" s="58">
        <f>F844</f>
        <v>24</v>
      </c>
      <c r="M844" s="101">
        <v>1</v>
      </c>
      <c r="N844" s="107">
        <f t="shared" si="383"/>
        <v>24</v>
      </c>
      <c r="O844" s="11"/>
      <c r="P844" s="11"/>
      <c r="Q844" s="11">
        <f t="shared" si="384"/>
        <v>0</v>
      </c>
      <c r="R844" s="11">
        <f t="shared" si="385"/>
        <v>0</v>
      </c>
      <c r="S844" s="42">
        <f t="shared" si="386"/>
        <v>0</v>
      </c>
      <c r="T844" s="60"/>
      <c r="U844" s="151"/>
    </row>
    <row r="845" spans="1:25" s="86" customFormat="1" ht="22.5" customHeight="1" x14ac:dyDescent="0.25">
      <c r="A845" s="65" t="s">
        <v>50</v>
      </c>
      <c r="B845" s="65"/>
      <c r="C845" s="65"/>
      <c r="D845" s="49" t="s">
        <v>1215</v>
      </c>
      <c r="E845" s="66"/>
      <c r="F845" s="67"/>
      <c r="G845" s="66"/>
      <c r="H845" s="66"/>
      <c r="I845" s="66"/>
      <c r="J845" s="66"/>
      <c r="K845" s="66"/>
      <c r="L845" s="144"/>
      <c r="M845" s="98"/>
      <c r="N845" s="105"/>
      <c r="O845" s="68"/>
      <c r="P845" s="68"/>
      <c r="Q845" s="39"/>
      <c r="R845" s="39"/>
      <c r="S845" s="68"/>
      <c r="T845" s="68"/>
      <c r="U845" s="85"/>
      <c r="V845" s="85"/>
      <c r="W845" s="85"/>
      <c r="X845" s="85"/>
      <c r="Y845" s="85"/>
    </row>
    <row r="846" spans="1:25" s="92" customFormat="1" ht="32.25" customHeight="1" x14ac:dyDescent="0.25">
      <c r="A846" s="44" t="s">
        <v>1702</v>
      </c>
      <c r="B846" s="230" t="s">
        <v>1624</v>
      </c>
      <c r="C846" s="44" t="s">
        <v>90</v>
      </c>
      <c r="D846" s="51" t="s">
        <v>92</v>
      </c>
      <c r="E846" s="41" t="s">
        <v>3</v>
      </c>
      <c r="F846" s="71">
        <f>F847</f>
        <v>0</v>
      </c>
      <c r="G846" s="41"/>
      <c r="H846" s="41"/>
      <c r="I846" s="41"/>
      <c r="J846" s="43"/>
      <c r="K846" s="43">
        <f>SUM(K847:K848)</f>
        <v>136.91999999999999</v>
      </c>
      <c r="L846" s="43"/>
      <c r="M846" s="100"/>
      <c r="N846" s="43">
        <f>K846</f>
        <v>136.91999999999999</v>
      </c>
      <c r="O846" s="42"/>
      <c r="P846" s="42"/>
      <c r="Q846" s="46">
        <f t="shared" si="357"/>
        <v>0</v>
      </c>
      <c r="R846" s="46">
        <f t="shared" si="358"/>
        <v>0</v>
      </c>
      <c r="S846" s="42">
        <f t="shared" si="359"/>
        <v>0</v>
      </c>
      <c r="T846" s="42" t="s">
        <v>93</v>
      </c>
      <c r="U846" s="91"/>
      <c r="V846" s="91"/>
      <c r="W846" s="91"/>
      <c r="X846" s="91"/>
      <c r="Y846" s="91"/>
    </row>
    <row r="847" spans="1:25" s="152" customFormat="1" ht="18.75" customHeight="1" x14ac:dyDescent="0.25">
      <c r="A847" s="19" t="s">
        <v>1703</v>
      </c>
      <c r="B847" s="19"/>
      <c r="C847" s="19" t="s">
        <v>91</v>
      </c>
      <c r="D847" s="215" t="s">
        <v>755</v>
      </c>
      <c r="E847" s="14" t="s">
        <v>748</v>
      </c>
      <c r="F847" s="11"/>
      <c r="G847" s="11">
        <v>0.4</v>
      </c>
      <c r="H847" s="11">
        <v>0.3</v>
      </c>
      <c r="I847" s="11">
        <f>(G847+H847)*2</f>
        <v>1.4</v>
      </c>
      <c r="J847" s="163">
        <v>97.07</v>
      </c>
      <c r="K847" s="189">
        <f>I847*J847</f>
        <v>135.9</v>
      </c>
      <c r="L847" s="11">
        <f>J847</f>
        <v>97.07</v>
      </c>
      <c r="M847" s="101">
        <v>1.1000000000000001</v>
      </c>
      <c r="N847" s="107">
        <f>M847*L847</f>
        <v>106.777</v>
      </c>
      <c r="O847" s="11"/>
      <c r="P847" s="11"/>
      <c r="Q847" s="11">
        <f t="shared" si="357"/>
        <v>0</v>
      </c>
      <c r="R847" s="11">
        <f t="shared" si="358"/>
        <v>0</v>
      </c>
      <c r="S847" s="42">
        <f t="shared" si="359"/>
        <v>0</v>
      </c>
      <c r="T847" s="60"/>
      <c r="U847" s="151"/>
      <c r="V847" s="151"/>
      <c r="W847" s="151"/>
      <c r="X847" s="151"/>
      <c r="Y847" s="151"/>
    </row>
    <row r="848" spans="1:25" s="152" customFormat="1" ht="42.75" customHeight="1" x14ac:dyDescent="0.25">
      <c r="A848" s="19" t="s">
        <v>1704</v>
      </c>
      <c r="B848" s="19"/>
      <c r="C848" s="19" t="s">
        <v>91</v>
      </c>
      <c r="D848" s="215" t="s">
        <v>1217</v>
      </c>
      <c r="E848" s="14" t="s">
        <v>17</v>
      </c>
      <c r="F848" s="156">
        <v>1</v>
      </c>
      <c r="G848" s="11"/>
      <c r="H848" s="11"/>
      <c r="I848" s="11"/>
      <c r="J848" s="179"/>
      <c r="K848" s="189">
        <v>1.02</v>
      </c>
      <c r="L848" s="58">
        <f>F848</f>
        <v>1</v>
      </c>
      <c r="M848" s="101">
        <v>1</v>
      </c>
      <c r="N848" s="107">
        <f>M848*L848</f>
        <v>1</v>
      </c>
      <c r="O848" s="11"/>
      <c r="P848" s="11"/>
      <c r="Q848" s="11">
        <f t="shared" si="357"/>
        <v>0</v>
      </c>
      <c r="R848" s="11">
        <f t="shared" si="358"/>
        <v>0</v>
      </c>
      <c r="S848" s="42">
        <f t="shared" si="359"/>
        <v>0</v>
      </c>
      <c r="T848" s="60"/>
    </row>
    <row r="849" spans="1:25" s="152" customFormat="1" ht="26.25" customHeight="1" x14ac:dyDescent="0.25">
      <c r="A849" s="19" t="s">
        <v>1705</v>
      </c>
      <c r="B849" s="19"/>
      <c r="C849" s="19" t="s">
        <v>91</v>
      </c>
      <c r="D849" s="215" t="s">
        <v>1218</v>
      </c>
      <c r="E849" s="14" t="s">
        <v>17</v>
      </c>
      <c r="F849" s="157">
        <v>1</v>
      </c>
      <c r="G849" s="11"/>
      <c r="H849" s="11"/>
      <c r="I849" s="11"/>
      <c r="J849" s="176"/>
      <c r="K849" s="189"/>
      <c r="L849" s="58">
        <f t="shared" ref="L849:L850" si="387">F849</f>
        <v>1</v>
      </c>
      <c r="M849" s="101">
        <v>1</v>
      </c>
      <c r="N849" s="107">
        <f t="shared" ref="N849:N850" si="388">M849*L849</f>
        <v>1</v>
      </c>
      <c r="O849" s="11"/>
      <c r="P849" s="11"/>
      <c r="Q849" s="11">
        <f t="shared" si="357"/>
        <v>0</v>
      </c>
      <c r="R849" s="11">
        <f t="shared" si="358"/>
        <v>0</v>
      </c>
      <c r="S849" s="42">
        <f t="shared" si="359"/>
        <v>0</v>
      </c>
      <c r="T849" s="60"/>
    </row>
    <row r="850" spans="1:25" s="152" customFormat="1" ht="15.75" customHeight="1" x14ac:dyDescent="0.25">
      <c r="A850" s="19" t="s">
        <v>1706</v>
      </c>
      <c r="B850" s="19"/>
      <c r="C850" s="19" t="s">
        <v>91</v>
      </c>
      <c r="D850" s="215" t="s">
        <v>243</v>
      </c>
      <c r="E850" s="14" t="s">
        <v>3</v>
      </c>
      <c r="F850" s="159">
        <v>0.12</v>
      </c>
      <c r="G850" s="11"/>
      <c r="H850" s="11"/>
      <c r="I850" s="11"/>
      <c r="J850" s="176"/>
      <c r="K850" s="189"/>
      <c r="L850" s="57">
        <f t="shared" si="387"/>
        <v>0.12</v>
      </c>
      <c r="M850" s="101">
        <v>1</v>
      </c>
      <c r="N850" s="107">
        <f t="shared" si="388"/>
        <v>0.12</v>
      </c>
      <c r="O850" s="11"/>
      <c r="P850" s="11"/>
      <c r="Q850" s="11">
        <f t="shared" si="357"/>
        <v>0</v>
      </c>
      <c r="R850" s="11">
        <f t="shared" si="358"/>
        <v>0</v>
      </c>
      <c r="S850" s="42">
        <f t="shared" si="359"/>
        <v>0</v>
      </c>
      <c r="T850" s="60"/>
    </row>
    <row r="851" spans="1:25" s="92" customFormat="1" ht="27" customHeight="1" x14ac:dyDescent="0.25">
      <c r="A851" s="44" t="s">
        <v>1707</v>
      </c>
      <c r="B851" s="230" t="s">
        <v>1626</v>
      </c>
      <c r="C851" s="44" t="s">
        <v>90</v>
      </c>
      <c r="D851" s="51" t="s">
        <v>876</v>
      </c>
      <c r="E851" s="41" t="s">
        <v>3</v>
      </c>
      <c r="F851" s="78">
        <f>F852</f>
        <v>140.54</v>
      </c>
      <c r="G851" s="41"/>
      <c r="H851" s="41"/>
      <c r="I851" s="41"/>
      <c r="J851" s="41"/>
      <c r="K851" s="78">
        <f>F851</f>
        <v>140.54</v>
      </c>
      <c r="L851" s="78">
        <f>K851</f>
        <v>140.54</v>
      </c>
      <c r="M851" s="102">
        <v>1</v>
      </c>
      <c r="N851" s="108">
        <f>ROUND(M851*L851,2)</f>
        <v>140.54</v>
      </c>
      <c r="O851" s="42"/>
      <c r="P851" s="42"/>
      <c r="Q851" s="46">
        <f t="shared" si="357"/>
        <v>0</v>
      </c>
      <c r="R851" s="46">
        <f t="shared" si="358"/>
        <v>0</v>
      </c>
      <c r="S851" s="42">
        <f t="shared" si="359"/>
        <v>0</v>
      </c>
      <c r="T851" s="62"/>
    </row>
    <row r="852" spans="1:25" s="152" customFormat="1" ht="38.25" customHeight="1" x14ac:dyDescent="0.25">
      <c r="A852" s="19" t="s">
        <v>1708</v>
      </c>
      <c r="B852" s="19"/>
      <c r="C852" s="19" t="s">
        <v>91</v>
      </c>
      <c r="D852" s="69" t="s">
        <v>424</v>
      </c>
      <c r="E852" s="14" t="s">
        <v>3</v>
      </c>
      <c r="F852" s="57">
        <v>140.54</v>
      </c>
      <c r="G852" s="14"/>
      <c r="H852" s="14"/>
      <c r="I852" s="14"/>
      <c r="J852" s="45"/>
      <c r="K852" s="193">
        <f>F852</f>
        <v>140.54</v>
      </c>
      <c r="L852" s="57">
        <f>K852</f>
        <v>140.54</v>
      </c>
      <c r="M852" s="101">
        <v>1.1000000000000001</v>
      </c>
      <c r="N852" s="107">
        <f>ROUND(M852*L852,2)</f>
        <v>154.59</v>
      </c>
      <c r="O852" s="11"/>
      <c r="P852" s="11"/>
      <c r="Q852" s="11">
        <f t="shared" si="357"/>
        <v>0</v>
      </c>
      <c r="R852" s="11">
        <f t="shared" si="358"/>
        <v>0</v>
      </c>
      <c r="S852" s="42">
        <f t="shared" si="359"/>
        <v>0</v>
      </c>
      <c r="T852" s="60"/>
      <c r="U852" s="151"/>
    </row>
    <row r="853" spans="1:25" s="152" customFormat="1" ht="25.5" customHeight="1" x14ac:dyDescent="0.25">
      <c r="A853" s="19" t="s">
        <v>2551</v>
      </c>
      <c r="B853" s="19"/>
      <c r="C853" s="19" t="s">
        <v>91</v>
      </c>
      <c r="D853" s="69" t="s">
        <v>2574</v>
      </c>
      <c r="E853" s="14" t="s">
        <v>2</v>
      </c>
      <c r="F853" s="292">
        <f>F852</f>
        <v>140.54</v>
      </c>
      <c r="G853" s="292"/>
      <c r="H853" s="292"/>
      <c r="I853" s="292"/>
      <c r="J853" s="292"/>
      <c r="K853" s="292">
        <f>F853</f>
        <v>140.54</v>
      </c>
      <c r="L853" s="292">
        <f>K853</f>
        <v>140.54</v>
      </c>
      <c r="M853" s="290">
        <v>0.7</v>
      </c>
      <c r="N853" s="107">
        <f>ROUND(M853*L853,2)</f>
        <v>98.38</v>
      </c>
      <c r="O853" s="11"/>
      <c r="P853" s="11"/>
      <c r="Q853" s="11">
        <f t="shared" si="357"/>
        <v>0</v>
      </c>
      <c r="R853" s="11">
        <f t="shared" si="358"/>
        <v>0</v>
      </c>
      <c r="S853" s="42">
        <f t="shared" si="359"/>
        <v>0</v>
      </c>
      <c r="T853" s="60"/>
    </row>
    <row r="854" spans="1:25" s="92" customFormat="1" ht="27" customHeight="1" x14ac:dyDescent="0.25">
      <c r="A854" s="44" t="s">
        <v>1709</v>
      </c>
      <c r="B854" s="44"/>
      <c r="C854" s="44" t="s">
        <v>90</v>
      </c>
      <c r="D854" s="51" t="s">
        <v>1204</v>
      </c>
      <c r="E854" s="41" t="s">
        <v>17</v>
      </c>
      <c r="F854" s="78">
        <f>F855</f>
        <v>1</v>
      </c>
      <c r="G854" s="41"/>
      <c r="H854" s="41"/>
      <c r="I854" s="41"/>
      <c r="J854" s="41"/>
      <c r="K854" s="71">
        <f>F854</f>
        <v>1</v>
      </c>
      <c r="L854" s="100">
        <f>K854</f>
        <v>1</v>
      </c>
      <c r="M854" s="102">
        <v>1</v>
      </c>
      <c r="N854" s="108">
        <f>ROUND(M854*L854,2)</f>
        <v>1</v>
      </c>
      <c r="O854" s="42"/>
      <c r="P854" s="42"/>
      <c r="Q854" s="46">
        <f t="shared" si="357"/>
        <v>0</v>
      </c>
      <c r="R854" s="46">
        <f t="shared" si="358"/>
        <v>0</v>
      </c>
      <c r="S854" s="42">
        <f t="shared" si="359"/>
        <v>0</v>
      </c>
      <c r="T854" s="62"/>
    </row>
    <row r="855" spans="1:25" s="152" customFormat="1" ht="23.25" customHeight="1" x14ac:dyDescent="0.25">
      <c r="A855" s="19" t="s">
        <v>1710</v>
      </c>
      <c r="B855" s="19"/>
      <c r="C855" s="19" t="s">
        <v>91</v>
      </c>
      <c r="D855" s="215" t="s">
        <v>1205</v>
      </c>
      <c r="E855" s="14" t="s">
        <v>17</v>
      </c>
      <c r="F855" s="57">
        <v>1</v>
      </c>
      <c r="G855" s="14"/>
      <c r="H855" s="14"/>
      <c r="I855" s="14"/>
      <c r="J855" s="45"/>
      <c r="K855" s="195">
        <f>F855</f>
        <v>1</v>
      </c>
      <c r="L855" s="101">
        <f>K855</f>
        <v>1</v>
      </c>
      <c r="M855" s="101">
        <v>1</v>
      </c>
      <c r="N855" s="107">
        <f>ROUND(M855*L855,2)</f>
        <v>1</v>
      </c>
      <c r="O855" s="11"/>
      <c r="P855" s="11"/>
      <c r="Q855" s="11">
        <f t="shared" si="357"/>
        <v>0</v>
      </c>
      <c r="R855" s="11">
        <f t="shared" si="358"/>
        <v>0</v>
      </c>
      <c r="S855" s="42">
        <f t="shared" si="359"/>
        <v>0</v>
      </c>
      <c r="T855" s="60"/>
      <c r="U855" s="151"/>
    </row>
    <row r="856" spans="1:25" s="86" customFormat="1" ht="22.5" customHeight="1" x14ac:dyDescent="0.25">
      <c r="A856" s="65" t="s">
        <v>51</v>
      </c>
      <c r="B856" s="65"/>
      <c r="C856" s="65"/>
      <c r="D856" s="49" t="s">
        <v>1219</v>
      </c>
      <c r="E856" s="66"/>
      <c r="F856" s="67"/>
      <c r="G856" s="66"/>
      <c r="H856" s="66"/>
      <c r="I856" s="66"/>
      <c r="J856" s="66"/>
      <c r="K856" s="66"/>
      <c r="L856" s="144"/>
      <c r="M856" s="98"/>
      <c r="N856" s="105"/>
      <c r="O856" s="68"/>
      <c r="P856" s="68"/>
      <c r="Q856" s="39"/>
      <c r="R856" s="39"/>
      <c r="S856" s="68"/>
      <c r="T856" s="68"/>
      <c r="U856" s="85"/>
      <c r="V856" s="85"/>
      <c r="W856" s="85"/>
      <c r="X856" s="85"/>
      <c r="Y856" s="85"/>
    </row>
    <row r="857" spans="1:25" s="92" customFormat="1" ht="32.25" customHeight="1" x14ac:dyDescent="0.25">
      <c r="A857" s="44" t="s">
        <v>1711</v>
      </c>
      <c r="B857" s="230" t="s">
        <v>1624</v>
      </c>
      <c r="C857" s="44" t="s">
        <v>90</v>
      </c>
      <c r="D857" s="51" t="s">
        <v>92</v>
      </c>
      <c r="E857" s="41" t="s">
        <v>3</v>
      </c>
      <c r="F857" s="71">
        <f>F858</f>
        <v>0</v>
      </c>
      <c r="G857" s="41"/>
      <c r="H857" s="41"/>
      <c r="I857" s="41"/>
      <c r="J857" s="43"/>
      <c r="K857" s="43">
        <f>K858+K859+K860+K861+K862</f>
        <v>132.79</v>
      </c>
      <c r="L857" s="43"/>
      <c r="M857" s="100"/>
      <c r="N857" s="43">
        <f>K857</f>
        <v>132.79</v>
      </c>
      <c r="O857" s="42"/>
      <c r="P857" s="42"/>
      <c r="Q857" s="46">
        <f t="shared" si="357"/>
        <v>0</v>
      </c>
      <c r="R857" s="46">
        <f t="shared" si="358"/>
        <v>0</v>
      </c>
      <c r="S857" s="42">
        <f t="shared" si="359"/>
        <v>0</v>
      </c>
      <c r="T857" s="42" t="s">
        <v>93</v>
      </c>
      <c r="U857" s="91"/>
      <c r="V857" s="91"/>
      <c r="W857" s="91"/>
      <c r="X857" s="91"/>
      <c r="Y857" s="91"/>
    </row>
    <row r="858" spans="1:25" s="152" customFormat="1" ht="18.75" customHeight="1" x14ac:dyDescent="0.25">
      <c r="A858" s="19" t="s">
        <v>1712</v>
      </c>
      <c r="B858" s="19"/>
      <c r="C858" s="19" t="s">
        <v>91</v>
      </c>
      <c r="D858" s="215" t="s">
        <v>953</v>
      </c>
      <c r="E858" s="14" t="s">
        <v>748</v>
      </c>
      <c r="F858" s="11"/>
      <c r="G858" s="11">
        <v>0.4</v>
      </c>
      <c r="H858" s="11">
        <v>0.2</v>
      </c>
      <c r="I858" s="11">
        <f>(G858+H858)*2</f>
        <v>1.2</v>
      </c>
      <c r="J858" s="163">
        <v>1.08</v>
      </c>
      <c r="K858" s="189">
        <f>I858*J858</f>
        <v>1.3</v>
      </c>
      <c r="L858" s="11">
        <f>J858</f>
        <v>1.08</v>
      </c>
      <c r="M858" s="101">
        <v>1.1000000000000001</v>
      </c>
      <c r="N858" s="107">
        <f>M858*L858</f>
        <v>1.1879999999999999</v>
      </c>
      <c r="O858" s="11"/>
      <c r="P858" s="11"/>
      <c r="Q858" s="11">
        <f t="shared" si="357"/>
        <v>0</v>
      </c>
      <c r="R858" s="11">
        <f t="shared" si="358"/>
        <v>0</v>
      </c>
      <c r="S858" s="42">
        <f t="shared" si="359"/>
        <v>0</v>
      </c>
      <c r="T858" s="60"/>
      <c r="U858" s="151"/>
      <c r="V858" s="151"/>
      <c r="W858" s="151"/>
      <c r="X858" s="151"/>
      <c r="Y858" s="151"/>
    </row>
    <row r="859" spans="1:25" s="152" customFormat="1" ht="18.75" customHeight="1" x14ac:dyDescent="0.25">
      <c r="A859" s="19" t="s">
        <v>1714</v>
      </c>
      <c r="B859" s="19"/>
      <c r="C859" s="19" t="s">
        <v>91</v>
      </c>
      <c r="D859" s="215" t="s">
        <v>576</v>
      </c>
      <c r="E859" s="14" t="s">
        <v>748</v>
      </c>
      <c r="F859" s="11"/>
      <c r="G859" s="11">
        <v>0.5</v>
      </c>
      <c r="H859" s="11">
        <v>0.2</v>
      </c>
      <c r="I859" s="11">
        <f>(G859+H859)*2</f>
        <v>1.4</v>
      </c>
      <c r="J859" s="175">
        <v>92.74</v>
      </c>
      <c r="K859" s="189">
        <f>I859*J859</f>
        <v>129.84</v>
      </c>
      <c r="L859" s="11">
        <f>J859</f>
        <v>92.74</v>
      </c>
      <c r="M859" s="101">
        <v>1.1000000000000001</v>
      </c>
      <c r="N859" s="107">
        <f>M859*L859</f>
        <v>102.014</v>
      </c>
      <c r="O859" s="11"/>
      <c r="P859" s="11"/>
      <c r="Q859" s="11">
        <f t="shared" si="357"/>
        <v>0</v>
      </c>
      <c r="R859" s="11">
        <f t="shared" si="358"/>
        <v>0</v>
      </c>
      <c r="S859" s="42">
        <f t="shared" si="359"/>
        <v>0</v>
      </c>
      <c r="T859" s="60"/>
      <c r="U859" s="151"/>
      <c r="V859" s="151"/>
      <c r="W859" s="151"/>
      <c r="X859" s="151"/>
      <c r="Y859" s="151"/>
    </row>
    <row r="860" spans="1:25" s="152" customFormat="1" ht="29.25" customHeight="1" x14ac:dyDescent="0.25">
      <c r="A860" s="19" t="s">
        <v>1715</v>
      </c>
      <c r="B860" s="19"/>
      <c r="C860" s="19" t="s">
        <v>91</v>
      </c>
      <c r="D860" s="215" t="s">
        <v>1236</v>
      </c>
      <c r="E860" s="14" t="s">
        <v>17</v>
      </c>
      <c r="F860" s="160">
        <v>1</v>
      </c>
      <c r="G860" s="11"/>
      <c r="H860" s="11"/>
      <c r="I860" s="11"/>
      <c r="J860" s="179"/>
      <c r="K860" s="189">
        <v>0.87</v>
      </c>
      <c r="L860" s="58">
        <f>F860</f>
        <v>1</v>
      </c>
      <c r="M860" s="101">
        <v>1</v>
      </c>
      <c r="N860" s="107">
        <f>M860*L860</f>
        <v>1</v>
      </c>
      <c r="O860" s="11"/>
      <c r="P860" s="11"/>
      <c r="Q860" s="11">
        <f t="shared" si="357"/>
        <v>0</v>
      </c>
      <c r="R860" s="11">
        <f t="shared" si="358"/>
        <v>0</v>
      </c>
      <c r="S860" s="42">
        <f t="shared" si="359"/>
        <v>0</v>
      </c>
      <c r="T860" s="60"/>
    </row>
    <row r="861" spans="1:25" s="152" customFormat="1" ht="29.25" customHeight="1" x14ac:dyDescent="0.25">
      <c r="A861" s="19" t="s">
        <v>1716</v>
      </c>
      <c r="B861" s="19"/>
      <c r="C861" s="19" t="s">
        <v>91</v>
      </c>
      <c r="D861" s="216" t="s">
        <v>1237</v>
      </c>
      <c r="E861" s="14" t="s">
        <v>17</v>
      </c>
      <c r="F861" s="160">
        <v>1</v>
      </c>
      <c r="G861" s="11"/>
      <c r="H861" s="11"/>
      <c r="I861" s="11"/>
      <c r="J861" s="176"/>
      <c r="K861" s="189">
        <v>0.39</v>
      </c>
      <c r="L861" s="58">
        <f t="shared" ref="L861:L863" si="389">F861</f>
        <v>1</v>
      </c>
      <c r="M861" s="101">
        <v>1</v>
      </c>
      <c r="N861" s="107">
        <f t="shared" ref="N861:N863" si="390">M861*L861</f>
        <v>1</v>
      </c>
      <c r="O861" s="11"/>
      <c r="P861" s="11"/>
      <c r="Q861" s="11">
        <f t="shared" si="357"/>
        <v>0</v>
      </c>
      <c r="R861" s="11">
        <f t="shared" si="358"/>
        <v>0</v>
      </c>
      <c r="S861" s="42">
        <f t="shared" si="359"/>
        <v>0</v>
      </c>
      <c r="T861" s="60"/>
    </row>
    <row r="862" spans="1:25" s="152" customFormat="1" ht="29.25" customHeight="1" x14ac:dyDescent="0.25">
      <c r="A862" s="19" t="s">
        <v>1717</v>
      </c>
      <c r="B862" s="19"/>
      <c r="C862" s="19" t="s">
        <v>91</v>
      </c>
      <c r="D862" s="215" t="s">
        <v>1218</v>
      </c>
      <c r="E862" s="14" t="s">
        <v>17</v>
      </c>
      <c r="F862" s="160">
        <v>1</v>
      </c>
      <c r="G862" s="11"/>
      <c r="H862" s="11"/>
      <c r="I862" s="11"/>
      <c r="J862" s="176"/>
      <c r="K862" s="189">
        <v>0.39</v>
      </c>
      <c r="L862" s="58">
        <f t="shared" ref="L862" si="391">F862</f>
        <v>1</v>
      </c>
      <c r="M862" s="101">
        <v>1</v>
      </c>
      <c r="N862" s="107">
        <f t="shared" ref="N862" si="392">M862*L862</f>
        <v>1</v>
      </c>
      <c r="O862" s="11"/>
      <c r="P862" s="11"/>
      <c r="Q862" s="11">
        <f t="shared" si="357"/>
        <v>0</v>
      </c>
      <c r="R862" s="11">
        <f t="shared" si="358"/>
        <v>0</v>
      </c>
      <c r="S862" s="42">
        <f t="shared" si="359"/>
        <v>0</v>
      </c>
      <c r="T862" s="60"/>
    </row>
    <row r="863" spans="1:25" s="152" customFormat="1" ht="15.75" customHeight="1" x14ac:dyDescent="0.25">
      <c r="A863" s="19" t="s">
        <v>1718</v>
      </c>
      <c r="B863" s="19"/>
      <c r="C863" s="19" t="s">
        <v>91</v>
      </c>
      <c r="D863" s="216" t="s">
        <v>243</v>
      </c>
      <c r="E863" s="14" t="s">
        <v>3</v>
      </c>
      <c r="F863" s="159">
        <v>0.08</v>
      </c>
      <c r="G863" s="11"/>
      <c r="H863" s="11"/>
      <c r="I863" s="11"/>
      <c r="J863" s="176"/>
      <c r="K863" s="189"/>
      <c r="L863" s="57">
        <f t="shared" si="389"/>
        <v>0.08</v>
      </c>
      <c r="M863" s="101">
        <v>1</v>
      </c>
      <c r="N863" s="107">
        <f t="shared" si="390"/>
        <v>0.08</v>
      </c>
      <c r="O863" s="11"/>
      <c r="P863" s="11"/>
      <c r="Q863" s="11">
        <f t="shared" si="357"/>
        <v>0</v>
      </c>
      <c r="R863" s="11">
        <f t="shared" si="358"/>
        <v>0</v>
      </c>
      <c r="S863" s="42">
        <f t="shared" si="359"/>
        <v>0</v>
      </c>
      <c r="T863" s="60"/>
    </row>
    <row r="864" spans="1:25" s="92" customFormat="1" ht="27" customHeight="1" x14ac:dyDescent="0.25">
      <c r="A864" s="44" t="s">
        <v>1719</v>
      </c>
      <c r="B864" s="230" t="s">
        <v>1626</v>
      </c>
      <c r="C864" s="44" t="s">
        <v>90</v>
      </c>
      <c r="D864" s="51" t="s">
        <v>876</v>
      </c>
      <c r="E864" s="41" t="s">
        <v>3</v>
      </c>
      <c r="F864" s="78">
        <f>F865</f>
        <v>135.97999999999999</v>
      </c>
      <c r="G864" s="41"/>
      <c r="H864" s="41"/>
      <c r="I864" s="41"/>
      <c r="J864" s="41"/>
      <c r="K864" s="78">
        <f>F864</f>
        <v>135.97999999999999</v>
      </c>
      <c r="L864" s="78">
        <f>K864</f>
        <v>135.97999999999999</v>
      </c>
      <c r="M864" s="102">
        <v>1</v>
      </c>
      <c r="N864" s="108">
        <f>ROUND(M864*L864,2)</f>
        <v>135.97999999999999</v>
      </c>
      <c r="O864" s="42"/>
      <c r="P864" s="42"/>
      <c r="Q864" s="46">
        <f t="shared" si="357"/>
        <v>0</v>
      </c>
      <c r="R864" s="46">
        <f t="shared" si="358"/>
        <v>0</v>
      </c>
      <c r="S864" s="42">
        <f t="shared" si="359"/>
        <v>0</v>
      </c>
      <c r="T864" s="62"/>
    </row>
    <row r="865" spans="1:25" s="152" customFormat="1" ht="38.25" customHeight="1" x14ac:dyDescent="0.25">
      <c r="A865" s="19" t="s">
        <v>1720</v>
      </c>
      <c r="B865" s="19"/>
      <c r="C865" s="19" t="s">
        <v>91</v>
      </c>
      <c r="D865" s="69" t="s">
        <v>424</v>
      </c>
      <c r="E865" s="14" t="s">
        <v>3</v>
      </c>
      <c r="F865" s="57">
        <v>135.97999999999999</v>
      </c>
      <c r="G865" s="14"/>
      <c r="H865" s="14"/>
      <c r="I865" s="14"/>
      <c r="J865" s="45"/>
      <c r="K865" s="193">
        <f>F865</f>
        <v>135.97999999999999</v>
      </c>
      <c r="L865" s="57">
        <f>K865</f>
        <v>135.97999999999999</v>
      </c>
      <c r="M865" s="101">
        <v>1.1000000000000001</v>
      </c>
      <c r="N865" s="107">
        <f>ROUND(M865*L865,2)</f>
        <v>149.58000000000001</v>
      </c>
      <c r="O865" s="11"/>
      <c r="P865" s="11"/>
      <c r="Q865" s="11">
        <f t="shared" si="357"/>
        <v>0</v>
      </c>
      <c r="R865" s="11">
        <f t="shared" si="358"/>
        <v>0</v>
      </c>
      <c r="S865" s="42">
        <f t="shared" si="359"/>
        <v>0</v>
      </c>
      <c r="T865" s="60"/>
      <c r="U865" s="151"/>
    </row>
    <row r="866" spans="1:25" s="152" customFormat="1" ht="25.5" customHeight="1" x14ac:dyDescent="0.25">
      <c r="A866" s="19" t="s">
        <v>2552</v>
      </c>
      <c r="B866" s="19"/>
      <c r="C866" s="19" t="s">
        <v>91</v>
      </c>
      <c r="D866" s="69" t="s">
        <v>2574</v>
      </c>
      <c r="E866" s="14" t="s">
        <v>2</v>
      </c>
      <c r="F866" s="292">
        <f>F865</f>
        <v>135.97999999999999</v>
      </c>
      <c r="G866" s="292"/>
      <c r="H866" s="292"/>
      <c r="I866" s="292"/>
      <c r="J866" s="292"/>
      <c r="K866" s="292">
        <f>F866</f>
        <v>135.97999999999999</v>
      </c>
      <c r="L866" s="292">
        <f>K866</f>
        <v>135.97999999999999</v>
      </c>
      <c r="M866" s="290">
        <v>0.7</v>
      </c>
      <c r="N866" s="107">
        <f>ROUND(M866*L866,2)</f>
        <v>95.19</v>
      </c>
      <c r="O866" s="11"/>
      <c r="P866" s="11"/>
      <c r="Q866" s="11">
        <f t="shared" si="357"/>
        <v>0</v>
      </c>
      <c r="R866" s="11">
        <f t="shared" si="358"/>
        <v>0</v>
      </c>
      <c r="S866" s="42">
        <f t="shared" si="359"/>
        <v>0</v>
      </c>
      <c r="T866" s="60"/>
    </row>
    <row r="867" spans="1:25" s="92" customFormat="1" ht="27" customHeight="1" x14ac:dyDescent="0.25">
      <c r="A867" s="44" t="s">
        <v>1713</v>
      </c>
      <c r="B867" s="44"/>
      <c r="C867" s="44" t="s">
        <v>90</v>
      </c>
      <c r="D867" s="51" t="s">
        <v>1204</v>
      </c>
      <c r="E867" s="41" t="s">
        <v>17</v>
      </c>
      <c r="F867" s="78">
        <f>F868</f>
        <v>1</v>
      </c>
      <c r="G867" s="41"/>
      <c r="H867" s="41"/>
      <c r="I867" s="41"/>
      <c r="J867" s="41"/>
      <c r="K867" s="71">
        <f>F867</f>
        <v>1</v>
      </c>
      <c r="L867" s="100">
        <f>K867</f>
        <v>1</v>
      </c>
      <c r="M867" s="102">
        <v>1</v>
      </c>
      <c r="N867" s="108">
        <f>ROUND(M867*L867,2)</f>
        <v>1</v>
      </c>
      <c r="O867" s="42"/>
      <c r="P867" s="42"/>
      <c r="Q867" s="46">
        <f t="shared" si="357"/>
        <v>0</v>
      </c>
      <c r="R867" s="46">
        <f t="shared" si="358"/>
        <v>0</v>
      </c>
      <c r="S867" s="42">
        <f t="shared" si="359"/>
        <v>0</v>
      </c>
      <c r="T867" s="62"/>
    </row>
    <row r="868" spans="1:25" s="152" customFormat="1" ht="23.25" customHeight="1" x14ac:dyDescent="0.25">
      <c r="A868" s="19" t="s">
        <v>1721</v>
      </c>
      <c r="B868" s="19"/>
      <c r="C868" s="19" t="s">
        <v>91</v>
      </c>
      <c r="D868" s="215" t="s">
        <v>1238</v>
      </c>
      <c r="E868" s="14" t="s">
        <v>17</v>
      </c>
      <c r="F868" s="57">
        <v>1</v>
      </c>
      <c r="G868" s="14"/>
      <c r="H868" s="14"/>
      <c r="I868" s="14"/>
      <c r="J868" s="45"/>
      <c r="K868" s="195">
        <f>F868</f>
        <v>1</v>
      </c>
      <c r="L868" s="101">
        <f>K868</f>
        <v>1</v>
      </c>
      <c r="M868" s="101">
        <v>1</v>
      </c>
      <c r="N868" s="107">
        <f>ROUND(M868*L868,2)</f>
        <v>1</v>
      </c>
      <c r="O868" s="11"/>
      <c r="P868" s="11"/>
      <c r="Q868" s="11">
        <f t="shared" si="357"/>
        <v>0</v>
      </c>
      <c r="R868" s="11">
        <f t="shared" si="358"/>
        <v>0</v>
      </c>
      <c r="S868" s="42">
        <f t="shared" si="359"/>
        <v>0</v>
      </c>
      <c r="T868" s="60"/>
      <c r="U868" s="151"/>
    </row>
    <row r="869" spans="1:25" s="86" customFormat="1" ht="22.5" customHeight="1" x14ac:dyDescent="0.25">
      <c r="A869" s="65" t="s">
        <v>52</v>
      </c>
      <c r="B869" s="65"/>
      <c r="C869" s="65"/>
      <c r="D869" s="49" t="s">
        <v>1220</v>
      </c>
      <c r="E869" s="66"/>
      <c r="F869" s="67"/>
      <c r="G869" s="66"/>
      <c r="H869" s="66"/>
      <c r="I869" s="66"/>
      <c r="J869" s="66"/>
      <c r="K869" s="66"/>
      <c r="L869" s="144"/>
      <c r="M869" s="98"/>
      <c r="N869" s="105"/>
      <c r="O869" s="68"/>
      <c r="P869" s="68"/>
      <c r="Q869" s="39"/>
      <c r="R869" s="39"/>
      <c r="S869" s="68"/>
      <c r="T869" s="68"/>
      <c r="U869" s="85"/>
      <c r="V869" s="85"/>
      <c r="W869" s="85"/>
      <c r="X869" s="85"/>
      <c r="Y869" s="85"/>
    </row>
    <row r="870" spans="1:25" s="92" customFormat="1" ht="32.25" customHeight="1" x14ac:dyDescent="0.25">
      <c r="A870" s="44" t="s">
        <v>1722</v>
      </c>
      <c r="B870" s="230" t="s">
        <v>1624</v>
      </c>
      <c r="C870" s="44" t="s">
        <v>90</v>
      </c>
      <c r="D870" s="51" t="s">
        <v>92</v>
      </c>
      <c r="E870" s="41" t="s">
        <v>3</v>
      </c>
      <c r="F870" s="71">
        <f>F871+F872</f>
        <v>0</v>
      </c>
      <c r="G870" s="41"/>
      <c r="H870" s="41"/>
      <c r="I870" s="41"/>
      <c r="J870" s="43"/>
      <c r="K870" s="43">
        <f>SUM(K871:K879)</f>
        <v>342.96</v>
      </c>
      <c r="L870" s="43"/>
      <c r="M870" s="100"/>
      <c r="N870" s="43">
        <f>K870</f>
        <v>342.96</v>
      </c>
      <c r="O870" s="42"/>
      <c r="P870" s="42"/>
      <c r="Q870" s="46">
        <f t="shared" si="357"/>
        <v>0</v>
      </c>
      <c r="R870" s="46">
        <f t="shared" si="358"/>
        <v>0</v>
      </c>
      <c r="S870" s="42">
        <f t="shared" si="359"/>
        <v>0</v>
      </c>
      <c r="T870" s="42" t="s">
        <v>93</v>
      </c>
      <c r="U870" s="91"/>
      <c r="V870" s="91"/>
      <c r="W870" s="91"/>
      <c r="X870" s="91"/>
      <c r="Y870" s="91"/>
    </row>
    <row r="871" spans="1:25" s="152" customFormat="1" ht="18.75" customHeight="1" x14ac:dyDescent="0.25">
      <c r="A871" s="19" t="s">
        <v>1723</v>
      </c>
      <c r="B871" s="19"/>
      <c r="C871" s="19" t="s">
        <v>91</v>
      </c>
      <c r="D871" s="219" t="s">
        <v>1239</v>
      </c>
      <c r="E871" s="14" t="s">
        <v>748</v>
      </c>
      <c r="F871" s="11"/>
      <c r="G871" s="11">
        <v>1</v>
      </c>
      <c r="H871" s="11">
        <v>0.4</v>
      </c>
      <c r="I871" s="11">
        <f>(G871+H871)*2</f>
        <v>2.8</v>
      </c>
      <c r="J871" s="11">
        <v>1</v>
      </c>
      <c r="K871" s="11">
        <f>I871*J871</f>
        <v>2.8</v>
      </c>
      <c r="L871" s="11">
        <f>J871</f>
        <v>1</v>
      </c>
      <c r="M871" s="101">
        <v>1.1000000000000001</v>
      </c>
      <c r="N871" s="107">
        <f>M871*L871</f>
        <v>1.1000000000000001</v>
      </c>
      <c r="O871" s="11"/>
      <c r="P871" s="11"/>
      <c r="Q871" s="11">
        <f t="shared" si="357"/>
        <v>0</v>
      </c>
      <c r="R871" s="11">
        <f t="shared" si="358"/>
        <v>0</v>
      </c>
      <c r="S871" s="25">
        <f t="shared" si="359"/>
        <v>0</v>
      </c>
      <c r="T871" s="60"/>
      <c r="U871" s="151"/>
      <c r="V871" s="151"/>
      <c r="W871" s="151"/>
      <c r="X871" s="151"/>
      <c r="Y871" s="151"/>
    </row>
    <row r="872" spans="1:25" s="152" customFormat="1" ht="18.75" customHeight="1" x14ac:dyDescent="0.25">
      <c r="A872" s="19" t="s">
        <v>1724</v>
      </c>
      <c r="B872" s="19"/>
      <c r="C872" s="19" t="s">
        <v>91</v>
      </c>
      <c r="D872" s="219" t="s">
        <v>1240</v>
      </c>
      <c r="E872" s="14" t="s">
        <v>748</v>
      </c>
      <c r="F872" s="11"/>
      <c r="G872" s="11">
        <v>1</v>
      </c>
      <c r="H872" s="11">
        <v>0.4</v>
      </c>
      <c r="I872" s="11">
        <f t="shared" ref="I872" si="393">(G872+H872)*2</f>
        <v>2.8</v>
      </c>
      <c r="J872" s="11">
        <v>111.1</v>
      </c>
      <c r="K872" s="11">
        <f t="shared" ref="K872" si="394">I872*J872</f>
        <v>311.08</v>
      </c>
      <c r="L872" s="11">
        <f t="shared" ref="L872" si="395">J872</f>
        <v>111.1</v>
      </c>
      <c r="M872" s="101">
        <v>1.1000000000000001</v>
      </c>
      <c r="N872" s="107">
        <f>M872*L872</f>
        <v>122.21</v>
      </c>
      <c r="O872" s="11"/>
      <c r="P872" s="11"/>
      <c r="Q872" s="11">
        <f t="shared" si="357"/>
        <v>0</v>
      </c>
      <c r="R872" s="11">
        <f t="shared" si="358"/>
        <v>0</v>
      </c>
      <c r="S872" s="25">
        <f t="shared" si="359"/>
        <v>0</v>
      </c>
      <c r="T872" s="60"/>
    </row>
    <row r="873" spans="1:25" s="152" customFormat="1" ht="18.75" customHeight="1" x14ac:dyDescent="0.25">
      <c r="A873" s="19" t="s">
        <v>1725</v>
      </c>
      <c r="B873" s="19"/>
      <c r="C873" s="19" t="s">
        <v>91</v>
      </c>
      <c r="D873" s="219" t="s">
        <v>763</v>
      </c>
      <c r="E873" s="14" t="s">
        <v>748</v>
      </c>
      <c r="F873" s="11"/>
      <c r="G873" s="11"/>
      <c r="H873" s="11"/>
      <c r="I873" s="11">
        <f>(G873+H873)*2</f>
        <v>0</v>
      </c>
      <c r="J873" s="11">
        <v>0.81</v>
      </c>
      <c r="K873" s="11">
        <f>J873*0.63*3.14</f>
        <v>1.6</v>
      </c>
      <c r="L873" s="11">
        <f>J873</f>
        <v>0.81</v>
      </c>
      <c r="M873" s="101">
        <v>1.1000000000000001</v>
      </c>
      <c r="N873" s="107">
        <f t="shared" ref="N873" si="396">M873*L873</f>
        <v>0.89100000000000001</v>
      </c>
      <c r="O873" s="11"/>
      <c r="P873" s="11"/>
      <c r="Q873" s="11">
        <f t="shared" si="357"/>
        <v>0</v>
      </c>
      <c r="R873" s="11">
        <f t="shared" si="358"/>
        <v>0</v>
      </c>
      <c r="S873" s="25">
        <f t="shared" si="359"/>
        <v>0</v>
      </c>
      <c r="T873" s="60"/>
      <c r="U873" s="151"/>
      <c r="V873" s="151"/>
      <c r="W873" s="151"/>
      <c r="X873" s="151"/>
      <c r="Y873" s="151"/>
    </row>
    <row r="874" spans="1:25" s="152" customFormat="1" ht="26.25" customHeight="1" x14ac:dyDescent="0.25">
      <c r="A874" s="19" t="s">
        <v>1726</v>
      </c>
      <c r="B874" s="19"/>
      <c r="C874" s="19" t="s">
        <v>91</v>
      </c>
      <c r="D874" s="215" t="s">
        <v>1241</v>
      </c>
      <c r="E874" s="14" t="s">
        <v>17</v>
      </c>
      <c r="F874" s="156">
        <v>3</v>
      </c>
      <c r="G874" s="25"/>
      <c r="H874" s="25"/>
      <c r="I874" s="25"/>
      <c r="J874" s="25"/>
      <c r="K874" s="25">
        <v>3.78</v>
      </c>
      <c r="L874" s="58">
        <f t="shared" ref="L874:L880" si="397">F874</f>
        <v>3</v>
      </c>
      <c r="M874" s="101">
        <v>1</v>
      </c>
      <c r="N874" s="107">
        <f t="shared" ref="N874:N880" si="398">M874*L874</f>
        <v>3</v>
      </c>
      <c r="O874" s="25"/>
      <c r="P874" s="25"/>
      <c r="Q874" s="11">
        <f t="shared" si="357"/>
        <v>0</v>
      </c>
      <c r="R874" s="11">
        <f t="shared" si="358"/>
        <v>0</v>
      </c>
      <c r="S874" s="25">
        <f t="shared" si="359"/>
        <v>0</v>
      </c>
      <c r="T874" s="35"/>
    </row>
    <row r="875" spans="1:25" s="152" customFormat="1" ht="27" customHeight="1" x14ac:dyDescent="0.25">
      <c r="A875" s="19" t="s">
        <v>1727</v>
      </c>
      <c r="B875" s="19"/>
      <c r="C875" s="19" t="s">
        <v>91</v>
      </c>
      <c r="D875" s="215" t="s">
        <v>1242</v>
      </c>
      <c r="E875" s="14" t="s">
        <v>17</v>
      </c>
      <c r="F875" s="156">
        <v>2</v>
      </c>
      <c r="G875" s="14"/>
      <c r="H875" s="14"/>
      <c r="I875" s="14"/>
      <c r="J875" s="14"/>
      <c r="K875" s="14">
        <v>0.18</v>
      </c>
      <c r="L875" s="58">
        <f t="shared" si="397"/>
        <v>2</v>
      </c>
      <c r="M875" s="101">
        <v>1</v>
      </c>
      <c r="N875" s="107">
        <f t="shared" si="398"/>
        <v>2</v>
      </c>
      <c r="O875" s="11"/>
      <c r="P875" s="11"/>
      <c r="Q875" s="11">
        <f t="shared" ref="Q875:Q940" si="399">ROUND(N875*O875,2)</f>
        <v>0</v>
      </c>
      <c r="R875" s="11">
        <f t="shared" ref="R875:R940" si="400">ROUND(N875*P875,2)</f>
        <v>0</v>
      </c>
      <c r="S875" s="25">
        <f t="shared" ref="S875:S940" si="401">ROUND(Q875+R875,2)</f>
        <v>0</v>
      </c>
      <c r="T875" s="60"/>
    </row>
    <row r="876" spans="1:25" s="152" customFormat="1" ht="36" customHeight="1" x14ac:dyDescent="0.25">
      <c r="A876" s="19" t="s">
        <v>1728</v>
      </c>
      <c r="B876" s="19"/>
      <c r="C876" s="19" t="s">
        <v>91</v>
      </c>
      <c r="D876" s="215" t="s">
        <v>1243</v>
      </c>
      <c r="E876" s="14" t="s">
        <v>17</v>
      </c>
      <c r="F876" s="156">
        <v>2</v>
      </c>
      <c r="G876" s="25"/>
      <c r="H876" s="25"/>
      <c r="I876" s="25"/>
      <c r="J876" s="25"/>
      <c r="K876" s="25">
        <v>5.24</v>
      </c>
      <c r="L876" s="58">
        <f t="shared" si="397"/>
        <v>2</v>
      </c>
      <c r="M876" s="101">
        <v>1</v>
      </c>
      <c r="N876" s="107">
        <f t="shared" si="398"/>
        <v>2</v>
      </c>
      <c r="O876" s="25"/>
      <c r="P876" s="25"/>
      <c r="Q876" s="11">
        <f t="shared" si="399"/>
        <v>0</v>
      </c>
      <c r="R876" s="11">
        <f t="shared" si="400"/>
        <v>0</v>
      </c>
      <c r="S876" s="25">
        <f t="shared" si="401"/>
        <v>0</v>
      </c>
      <c r="T876" s="35"/>
    </row>
    <row r="877" spans="1:25" s="152" customFormat="1" ht="36" customHeight="1" x14ac:dyDescent="0.25">
      <c r="A877" s="19" t="s">
        <v>1729</v>
      </c>
      <c r="B877" s="19"/>
      <c r="C877" s="19" t="s">
        <v>91</v>
      </c>
      <c r="D877" s="215" t="s">
        <v>1244</v>
      </c>
      <c r="E877" s="14" t="s">
        <v>17</v>
      </c>
      <c r="F877" s="156">
        <v>6</v>
      </c>
      <c r="G877" s="14"/>
      <c r="H877" s="14"/>
      <c r="I877" s="14"/>
      <c r="J877" s="14"/>
      <c r="K877" s="11">
        <v>12.24</v>
      </c>
      <c r="L877" s="58">
        <f t="shared" si="397"/>
        <v>6</v>
      </c>
      <c r="M877" s="101">
        <v>1</v>
      </c>
      <c r="N877" s="107">
        <f t="shared" si="398"/>
        <v>6</v>
      </c>
      <c r="O877" s="11"/>
      <c r="P877" s="11"/>
      <c r="Q877" s="11">
        <f t="shared" si="399"/>
        <v>0</v>
      </c>
      <c r="R877" s="11">
        <f t="shared" si="400"/>
        <v>0</v>
      </c>
      <c r="S877" s="25">
        <f t="shared" si="401"/>
        <v>0</v>
      </c>
      <c r="T877" s="60"/>
    </row>
    <row r="878" spans="1:25" s="152" customFormat="1" ht="36" customHeight="1" x14ac:dyDescent="0.25">
      <c r="A878" s="19" t="s">
        <v>1730</v>
      </c>
      <c r="B878" s="19"/>
      <c r="C878" s="19" t="s">
        <v>91</v>
      </c>
      <c r="D878" s="215" t="s">
        <v>1245</v>
      </c>
      <c r="E878" s="14" t="s">
        <v>17</v>
      </c>
      <c r="F878" s="156">
        <v>1</v>
      </c>
      <c r="G878" s="14"/>
      <c r="H878" s="14"/>
      <c r="I878" s="14"/>
      <c r="J878" s="14"/>
      <c r="K878" s="11">
        <v>4.82</v>
      </c>
      <c r="L878" s="58">
        <f t="shared" si="397"/>
        <v>1</v>
      </c>
      <c r="M878" s="101">
        <v>1</v>
      </c>
      <c r="N878" s="107">
        <f t="shared" si="398"/>
        <v>1</v>
      </c>
      <c r="O878" s="11"/>
      <c r="P878" s="11"/>
      <c r="Q878" s="11">
        <f t="shared" si="399"/>
        <v>0</v>
      </c>
      <c r="R878" s="11">
        <f t="shared" si="400"/>
        <v>0</v>
      </c>
      <c r="S878" s="25">
        <f t="shared" si="401"/>
        <v>0</v>
      </c>
      <c r="T878" s="60"/>
    </row>
    <row r="879" spans="1:25" s="152" customFormat="1" ht="36" customHeight="1" x14ac:dyDescent="0.25">
      <c r="A879" s="19" t="s">
        <v>1731</v>
      </c>
      <c r="B879" s="19"/>
      <c r="C879" s="19" t="s">
        <v>91</v>
      </c>
      <c r="D879" s="215" t="s">
        <v>1246</v>
      </c>
      <c r="E879" s="14" t="s">
        <v>17</v>
      </c>
      <c r="F879" s="156">
        <v>1</v>
      </c>
      <c r="G879" s="14"/>
      <c r="H879" s="14"/>
      <c r="I879" s="14"/>
      <c r="J879" s="14"/>
      <c r="K879" s="14">
        <v>1.22</v>
      </c>
      <c r="L879" s="58">
        <f t="shared" si="397"/>
        <v>1</v>
      </c>
      <c r="M879" s="101">
        <v>1</v>
      </c>
      <c r="N879" s="107">
        <f t="shared" si="398"/>
        <v>1</v>
      </c>
      <c r="O879" s="11"/>
      <c r="P879" s="11"/>
      <c r="Q879" s="11">
        <f t="shared" si="399"/>
        <v>0</v>
      </c>
      <c r="R879" s="11">
        <f t="shared" si="400"/>
        <v>0</v>
      </c>
      <c r="S879" s="25">
        <f t="shared" si="401"/>
        <v>0</v>
      </c>
      <c r="T879" s="60"/>
    </row>
    <row r="880" spans="1:25" s="152" customFormat="1" ht="15.75" customHeight="1" x14ac:dyDescent="0.25">
      <c r="A880" s="19" t="s">
        <v>1732</v>
      </c>
      <c r="B880" s="19"/>
      <c r="C880" s="19" t="s">
        <v>91</v>
      </c>
      <c r="D880" s="215" t="s">
        <v>243</v>
      </c>
      <c r="E880" s="14" t="s">
        <v>3</v>
      </c>
      <c r="F880" s="237">
        <v>0.8</v>
      </c>
      <c r="G880" s="28"/>
      <c r="H880" s="28"/>
      <c r="I880" s="28"/>
      <c r="J880" s="28"/>
      <c r="K880" s="28"/>
      <c r="L880" s="58">
        <f t="shared" si="397"/>
        <v>1</v>
      </c>
      <c r="M880" s="101">
        <v>1</v>
      </c>
      <c r="N880" s="107">
        <f t="shared" si="398"/>
        <v>1</v>
      </c>
      <c r="O880" s="25"/>
      <c r="P880" s="25"/>
      <c r="Q880" s="11">
        <f t="shared" si="399"/>
        <v>0</v>
      </c>
      <c r="R880" s="11">
        <f t="shared" si="400"/>
        <v>0</v>
      </c>
      <c r="S880" s="25">
        <f t="shared" si="401"/>
        <v>0</v>
      </c>
      <c r="T880" s="35"/>
      <c r="U880" s="151"/>
      <c r="V880" s="151"/>
      <c r="W880" s="151"/>
      <c r="X880" s="151"/>
    </row>
    <row r="881" spans="1:25" s="88" customFormat="1" ht="15.75" customHeight="1" x14ac:dyDescent="0.25">
      <c r="A881" s="44" t="s">
        <v>1733</v>
      </c>
      <c r="B881" s="398" t="s">
        <v>1627</v>
      </c>
      <c r="C881" s="44" t="s">
        <v>90</v>
      </c>
      <c r="D881" s="70" t="s">
        <v>852</v>
      </c>
      <c r="E881" s="41" t="s">
        <v>17</v>
      </c>
      <c r="F881" s="71">
        <v>1</v>
      </c>
      <c r="G881" s="41"/>
      <c r="H881" s="41"/>
      <c r="I881" s="41"/>
      <c r="J881" s="41"/>
      <c r="K881" s="41"/>
      <c r="L881" s="102">
        <f t="shared" ref="L881:L882" si="402">F881</f>
        <v>1</v>
      </c>
      <c r="M881" s="102">
        <v>1</v>
      </c>
      <c r="N881" s="108">
        <f t="shared" ref="N881" si="403">ROUND(M881*L881,2)</f>
        <v>1</v>
      </c>
      <c r="O881" s="42"/>
      <c r="P881" s="42"/>
      <c r="Q881" s="46">
        <f t="shared" si="399"/>
        <v>0</v>
      </c>
      <c r="R881" s="46">
        <f t="shared" si="400"/>
        <v>0</v>
      </c>
      <c r="S881" s="42">
        <f t="shared" si="401"/>
        <v>0</v>
      </c>
      <c r="T881" s="63"/>
      <c r="U881" s="87"/>
      <c r="V881" s="87"/>
      <c r="W881" s="87"/>
      <c r="X881" s="87"/>
      <c r="Y881" s="87"/>
    </row>
    <row r="882" spans="1:25" s="1" customFormat="1" ht="17.25" customHeight="1" x14ac:dyDescent="0.25">
      <c r="A882" s="19" t="s">
        <v>1734</v>
      </c>
      <c r="B882" s="19"/>
      <c r="C882" s="19" t="s">
        <v>91</v>
      </c>
      <c r="D882" s="215" t="s">
        <v>1247</v>
      </c>
      <c r="E882" s="3" t="s">
        <v>17</v>
      </c>
      <c r="F882" s="58">
        <v>1</v>
      </c>
      <c r="G882" s="14"/>
      <c r="H882" s="14"/>
      <c r="I882" s="14"/>
      <c r="J882" s="45"/>
      <c r="K882" s="188"/>
      <c r="L882" s="107">
        <f t="shared" si="402"/>
        <v>1</v>
      </c>
      <c r="M882" s="101">
        <v>1</v>
      </c>
      <c r="N882" s="133">
        <f>ROUND(M882*L882,2)</f>
        <v>1</v>
      </c>
      <c r="O882" s="11"/>
      <c r="P882" s="11"/>
      <c r="Q882" s="11">
        <f t="shared" si="399"/>
        <v>0</v>
      </c>
      <c r="R882" s="11">
        <f t="shared" si="400"/>
        <v>0</v>
      </c>
      <c r="S882" s="42">
        <f t="shared" si="401"/>
        <v>0</v>
      </c>
      <c r="T882" s="60"/>
      <c r="U882" s="4"/>
      <c r="V882" s="4"/>
      <c r="W882" s="4"/>
      <c r="X882" s="4"/>
      <c r="Y882" s="4"/>
    </row>
    <row r="883" spans="1:25" s="88" customFormat="1" ht="15.75" customHeight="1" x14ac:dyDescent="0.25">
      <c r="A883" s="44" t="s">
        <v>1735</v>
      </c>
      <c r="B883" s="44"/>
      <c r="C883" s="44" t="s">
        <v>90</v>
      </c>
      <c r="D883" s="70" t="s">
        <v>851</v>
      </c>
      <c r="E883" s="41" t="s">
        <v>17</v>
      </c>
      <c r="F883" s="41">
        <f>F884</f>
        <v>1</v>
      </c>
      <c r="G883" s="41"/>
      <c r="H883" s="41"/>
      <c r="I883" s="41"/>
      <c r="J883" s="41"/>
      <c r="K883" s="41"/>
      <c r="L883" s="100">
        <v>1</v>
      </c>
      <c r="M883" s="100">
        <v>1</v>
      </c>
      <c r="N883" s="106">
        <v>1</v>
      </c>
      <c r="O883" s="42"/>
      <c r="P883" s="42"/>
      <c r="Q883" s="46">
        <f t="shared" si="399"/>
        <v>0</v>
      </c>
      <c r="R883" s="46">
        <f t="shared" si="400"/>
        <v>0</v>
      </c>
      <c r="S883" s="42">
        <f t="shared" si="401"/>
        <v>0</v>
      </c>
      <c r="T883" s="63"/>
      <c r="U883" s="87"/>
      <c r="V883" s="87"/>
      <c r="W883" s="87"/>
      <c r="X883" s="87"/>
      <c r="Y883" s="87"/>
    </row>
    <row r="884" spans="1:25" s="1" customFormat="1" ht="17.25" customHeight="1" x14ac:dyDescent="0.25">
      <c r="A884" s="19" t="s">
        <v>1736</v>
      </c>
      <c r="B884" s="19"/>
      <c r="C884" s="19" t="s">
        <v>91</v>
      </c>
      <c r="D884" s="215" t="s">
        <v>1248</v>
      </c>
      <c r="E884" s="14" t="s">
        <v>17</v>
      </c>
      <c r="F884" s="14">
        <v>1</v>
      </c>
      <c r="G884" s="14"/>
      <c r="H884" s="14"/>
      <c r="I884" s="14"/>
      <c r="J884" s="45"/>
      <c r="K884" s="188"/>
      <c r="L884" s="104">
        <f>F884</f>
        <v>1</v>
      </c>
      <c r="M884" s="104">
        <v>1</v>
      </c>
      <c r="N884" s="134">
        <f>M884*L884</f>
        <v>1</v>
      </c>
      <c r="O884" s="11"/>
      <c r="P884" s="11"/>
      <c r="Q884" s="11">
        <f t="shared" si="399"/>
        <v>0</v>
      </c>
      <c r="R884" s="11">
        <f t="shared" si="400"/>
        <v>0</v>
      </c>
      <c r="S884" s="42">
        <f t="shared" si="401"/>
        <v>0</v>
      </c>
      <c r="T884" s="60"/>
      <c r="U884" s="4"/>
    </row>
    <row r="885" spans="1:25" s="152" customFormat="1" ht="15.75" customHeight="1" x14ac:dyDescent="0.25">
      <c r="A885" s="19" t="s">
        <v>2602</v>
      </c>
      <c r="B885" s="19"/>
      <c r="C885" s="19" t="s">
        <v>91</v>
      </c>
      <c r="D885" s="215" t="s">
        <v>1222</v>
      </c>
      <c r="E885" s="14" t="s">
        <v>1223</v>
      </c>
      <c r="F885" s="156">
        <v>1</v>
      </c>
      <c r="G885" s="14"/>
      <c r="H885" s="14"/>
      <c r="I885" s="14"/>
      <c r="J885" s="14"/>
      <c r="K885" s="14"/>
      <c r="L885" s="58">
        <f t="shared" ref="L885" si="404">F885</f>
        <v>1</v>
      </c>
      <c r="M885" s="101">
        <v>1</v>
      </c>
      <c r="N885" s="107">
        <f t="shared" ref="N885" si="405">M885*L885</f>
        <v>1</v>
      </c>
      <c r="O885" s="11"/>
      <c r="P885" s="11"/>
      <c r="Q885" s="11">
        <f t="shared" ref="Q885" si="406">ROUND(N885*O885,2)</f>
        <v>0</v>
      </c>
      <c r="R885" s="11">
        <f t="shared" ref="R885" si="407">ROUND(N885*P885,2)</f>
        <v>0</v>
      </c>
      <c r="S885" s="25">
        <f t="shared" ref="S885" si="408">ROUND(Q885+R885,2)</f>
        <v>0</v>
      </c>
      <c r="T885" s="60"/>
      <c r="U885" s="151"/>
      <c r="V885" s="151"/>
      <c r="W885" s="151"/>
      <c r="X885" s="151"/>
      <c r="Y885" s="151"/>
    </row>
    <row r="886" spans="1:25" s="88" customFormat="1" ht="27.75" customHeight="1" x14ac:dyDescent="0.25">
      <c r="A886" s="44" t="s">
        <v>1737</v>
      </c>
      <c r="B886" s="230" t="s">
        <v>1627</v>
      </c>
      <c r="C886" s="40" t="s">
        <v>90</v>
      </c>
      <c r="D886" s="72" t="s">
        <v>192</v>
      </c>
      <c r="E886" s="41" t="s">
        <v>17</v>
      </c>
      <c r="F886" s="71">
        <f>F887+F888</f>
        <v>2</v>
      </c>
      <c r="G886" s="71"/>
      <c r="H886" s="71"/>
      <c r="I886" s="71"/>
      <c r="J886" s="71"/>
      <c r="K886" s="71"/>
      <c r="L886" s="71">
        <f t="shared" ref="L886" si="409">L887+L888</f>
        <v>2</v>
      </c>
      <c r="M886" s="102">
        <v>1</v>
      </c>
      <c r="N886" s="108">
        <f>ROUND(M886*L886,2)</f>
        <v>2</v>
      </c>
      <c r="O886" s="42"/>
      <c r="P886" s="42"/>
      <c r="Q886" s="46">
        <f t="shared" si="399"/>
        <v>0</v>
      </c>
      <c r="R886" s="46">
        <f t="shared" si="400"/>
        <v>0</v>
      </c>
      <c r="S886" s="42">
        <f t="shared" si="401"/>
        <v>0</v>
      </c>
      <c r="T886" s="63"/>
      <c r="U886" s="87"/>
      <c r="V886" s="87"/>
      <c r="W886" s="87"/>
      <c r="X886" s="87"/>
      <c r="Y886" s="87"/>
    </row>
    <row r="887" spans="1:25" s="1" customFormat="1" ht="39" customHeight="1" x14ac:dyDescent="0.25">
      <c r="A887" s="19" t="s">
        <v>1738</v>
      </c>
      <c r="B887" s="19"/>
      <c r="C887" s="19" t="s">
        <v>91</v>
      </c>
      <c r="D887" s="215" t="s">
        <v>1249</v>
      </c>
      <c r="E887" s="3" t="s">
        <v>17</v>
      </c>
      <c r="F887" s="140">
        <v>1</v>
      </c>
      <c r="G887" s="14"/>
      <c r="H887" s="14"/>
      <c r="I887" s="14"/>
      <c r="J887" s="45"/>
      <c r="K887" s="188"/>
      <c r="L887" s="59">
        <f>F887</f>
        <v>1</v>
      </c>
      <c r="M887" s="101">
        <v>1</v>
      </c>
      <c r="N887" s="133">
        <f>ROUND(M887*L887,2)</f>
        <v>1</v>
      </c>
      <c r="O887" s="11"/>
      <c r="P887" s="11"/>
      <c r="Q887" s="11">
        <f t="shared" si="399"/>
        <v>0</v>
      </c>
      <c r="R887" s="11">
        <f t="shared" si="400"/>
        <v>0</v>
      </c>
      <c r="S887" s="42">
        <f t="shared" si="401"/>
        <v>0</v>
      </c>
      <c r="T887" s="60"/>
      <c r="U887" s="4"/>
    </row>
    <row r="888" spans="1:25" ht="30" x14ac:dyDescent="0.25">
      <c r="A888" s="19" t="s">
        <v>1739</v>
      </c>
      <c r="B888" s="19"/>
      <c r="C888" s="19" t="s">
        <v>91</v>
      </c>
      <c r="D888" s="216" t="s">
        <v>1250</v>
      </c>
      <c r="E888" s="3" t="s">
        <v>17</v>
      </c>
      <c r="F888" s="140">
        <v>1</v>
      </c>
      <c r="G888" s="110"/>
      <c r="H888" s="110"/>
      <c r="I888" s="110"/>
      <c r="J888" s="177"/>
      <c r="K888" s="197"/>
      <c r="L888" s="109">
        <f t="shared" ref="L888" si="410">F888</f>
        <v>1</v>
      </c>
      <c r="M888" s="101">
        <v>1</v>
      </c>
      <c r="N888" s="133">
        <f t="shared" ref="N888:N890" si="411">ROUND(M888*L888,2)</f>
        <v>1</v>
      </c>
      <c r="O888" s="208"/>
      <c r="P888" s="208"/>
      <c r="Q888" s="11">
        <f t="shared" si="399"/>
        <v>0</v>
      </c>
      <c r="R888" s="11">
        <f t="shared" si="400"/>
        <v>0</v>
      </c>
      <c r="S888" s="42">
        <f t="shared" si="401"/>
        <v>0</v>
      </c>
      <c r="T888" s="117"/>
    </row>
    <row r="889" spans="1:25" s="88" customFormat="1" ht="15.75" customHeight="1" x14ac:dyDescent="0.25">
      <c r="A889" s="44" t="s">
        <v>1740</v>
      </c>
      <c r="B889" s="44"/>
      <c r="C889" s="44" t="s">
        <v>90</v>
      </c>
      <c r="D889" s="51" t="s">
        <v>845</v>
      </c>
      <c r="E889" s="45" t="s">
        <v>17</v>
      </c>
      <c r="F889" s="41">
        <f>F890</f>
        <v>1</v>
      </c>
      <c r="G889" s="41"/>
      <c r="H889" s="41"/>
      <c r="I889" s="41"/>
      <c r="J889" s="41"/>
      <c r="K889" s="41"/>
      <c r="L889" s="100">
        <f>F889</f>
        <v>1</v>
      </c>
      <c r="M889" s="102">
        <v>1</v>
      </c>
      <c r="N889" s="108">
        <f t="shared" si="411"/>
        <v>1</v>
      </c>
      <c r="O889" s="42"/>
      <c r="P889" s="42"/>
      <c r="Q889" s="46">
        <f t="shared" si="399"/>
        <v>0</v>
      </c>
      <c r="R889" s="46">
        <f t="shared" si="400"/>
        <v>0</v>
      </c>
      <c r="S889" s="42">
        <f t="shared" si="401"/>
        <v>0</v>
      </c>
      <c r="T889" s="42"/>
      <c r="U889" s="87"/>
      <c r="V889" s="87"/>
      <c r="W889" s="87"/>
      <c r="X889" s="87"/>
      <c r="Y889" s="87"/>
    </row>
    <row r="890" spans="1:25" s="1" customFormat="1" ht="21.75" customHeight="1" x14ac:dyDescent="0.25">
      <c r="A890" s="19" t="s">
        <v>1741</v>
      </c>
      <c r="B890" s="19"/>
      <c r="C890" s="23" t="s">
        <v>91</v>
      </c>
      <c r="D890" s="215" t="s">
        <v>1221</v>
      </c>
      <c r="E890" s="3" t="s">
        <v>17</v>
      </c>
      <c r="F890" s="28">
        <v>1</v>
      </c>
      <c r="G890" s="28"/>
      <c r="H890" s="28"/>
      <c r="I890" s="28"/>
      <c r="J890" s="41"/>
      <c r="K890" s="191"/>
      <c r="L890" s="109">
        <f t="shared" ref="L890" si="412">F890</f>
        <v>1</v>
      </c>
      <c r="M890" s="101">
        <v>1</v>
      </c>
      <c r="N890" s="133">
        <f t="shared" si="411"/>
        <v>1</v>
      </c>
      <c r="O890" s="25"/>
      <c r="P890" s="25"/>
      <c r="Q890" s="11">
        <f t="shared" si="399"/>
        <v>0</v>
      </c>
      <c r="R890" s="11">
        <f t="shared" si="400"/>
        <v>0</v>
      </c>
      <c r="S890" s="42">
        <f t="shared" si="401"/>
        <v>0</v>
      </c>
      <c r="T890" s="25"/>
      <c r="U890" s="4"/>
      <c r="V890" s="4"/>
      <c r="W890" s="4"/>
      <c r="X890" s="4"/>
      <c r="Y890" s="4"/>
    </row>
    <row r="891" spans="1:25" s="92" customFormat="1" ht="27" customHeight="1" x14ac:dyDescent="0.25">
      <c r="A891" s="44" t="s">
        <v>1742</v>
      </c>
      <c r="B891" s="230" t="s">
        <v>1626</v>
      </c>
      <c r="C891" s="44" t="s">
        <v>90</v>
      </c>
      <c r="D891" s="51" t="s">
        <v>876</v>
      </c>
      <c r="E891" s="41" t="s">
        <v>3</v>
      </c>
      <c r="F891" s="78">
        <f>F892</f>
        <v>318.7</v>
      </c>
      <c r="G891" s="41"/>
      <c r="H891" s="41"/>
      <c r="I891" s="41"/>
      <c r="J891" s="41"/>
      <c r="K891" s="78">
        <f>F891</f>
        <v>318.7</v>
      </c>
      <c r="L891" s="78">
        <f>K891</f>
        <v>318.7</v>
      </c>
      <c r="M891" s="102">
        <v>1</v>
      </c>
      <c r="N891" s="108">
        <f>ROUND(M891*L891,2)</f>
        <v>318.7</v>
      </c>
      <c r="O891" s="42"/>
      <c r="P891" s="42"/>
      <c r="Q891" s="46">
        <f t="shared" si="399"/>
        <v>0</v>
      </c>
      <c r="R891" s="46">
        <f t="shared" si="400"/>
        <v>0</v>
      </c>
      <c r="S891" s="42">
        <f t="shared" si="401"/>
        <v>0</v>
      </c>
      <c r="T891" s="62"/>
    </row>
    <row r="892" spans="1:25" s="1" customFormat="1" ht="38.25" customHeight="1" x14ac:dyDescent="0.25">
      <c r="A892" s="19" t="s">
        <v>1743</v>
      </c>
      <c r="B892" s="19"/>
      <c r="C892" s="19" t="s">
        <v>91</v>
      </c>
      <c r="D892" s="69" t="s">
        <v>424</v>
      </c>
      <c r="E892" s="3" t="s">
        <v>3</v>
      </c>
      <c r="F892" s="57">
        <v>318.7</v>
      </c>
      <c r="G892" s="14"/>
      <c r="H892" s="14"/>
      <c r="I892" s="14"/>
      <c r="J892" s="45"/>
      <c r="K892" s="193">
        <f>F892</f>
        <v>318.7</v>
      </c>
      <c r="L892" s="57">
        <f>K892</f>
        <v>318.7</v>
      </c>
      <c r="M892" s="101">
        <v>1.1000000000000001</v>
      </c>
      <c r="N892" s="133">
        <f>ROUND(M892*L892,2)</f>
        <v>350.57</v>
      </c>
      <c r="O892" s="11"/>
      <c r="P892" s="11"/>
      <c r="Q892" s="11">
        <f t="shared" si="399"/>
        <v>0</v>
      </c>
      <c r="R892" s="11">
        <f t="shared" si="400"/>
        <v>0</v>
      </c>
      <c r="S892" s="42">
        <f t="shared" si="401"/>
        <v>0</v>
      </c>
      <c r="T892" s="60"/>
      <c r="U892" s="4"/>
    </row>
    <row r="893" spans="1:25" s="152" customFormat="1" ht="25.5" customHeight="1" x14ac:dyDescent="0.25">
      <c r="A893" s="19" t="s">
        <v>1744</v>
      </c>
      <c r="B893" s="19"/>
      <c r="C893" s="19" t="s">
        <v>91</v>
      </c>
      <c r="D893" s="69" t="s">
        <v>2574</v>
      </c>
      <c r="E893" s="14" t="s">
        <v>2</v>
      </c>
      <c r="F893" s="292">
        <f>F892</f>
        <v>318.7</v>
      </c>
      <c r="G893" s="292"/>
      <c r="H893" s="292"/>
      <c r="I893" s="292"/>
      <c r="J893" s="292"/>
      <c r="K893" s="292">
        <f>F893</f>
        <v>318.7</v>
      </c>
      <c r="L893" s="292">
        <f>K893</f>
        <v>318.7</v>
      </c>
      <c r="M893" s="290">
        <v>0.7</v>
      </c>
      <c r="N893" s="107">
        <f>ROUND(M893*L893,2)</f>
        <v>223.09</v>
      </c>
      <c r="O893" s="11"/>
      <c r="P893" s="11"/>
      <c r="Q893" s="11">
        <f t="shared" si="399"/>
        <v>0</v>
      </c>
      <c r="R893" s="11">
        <f t="shared" si="400"/>
        <v>0</v>
      </c>
      <c r="S893" s="42">
        <f t="shared" si="401"/>
        <v>0</v>
      </c>
      <c r="T893" s="60"/>
    </row>
    <row r="894" spans="1:25" s="1" customFormat="1" ht="46.5" customHeight="1" x14ac:dyDescent="0.25">
      <c r="A894" s="19" t="s">
        <v>2553</v>
      </c>
      <c r="B894" s="19"/>
      <c r="C894" s="19" t="s">
        <v>91</v>
      </c>
      <c r="D894" s="215" t="s">
        <v>861</v>
      </c>
      <c r="E894" s="3" t="s">
        <v>3</v>
      </c>
      <c r="F894" s="14">
        <v>10.587</v>
      </c>
      <c r="G894" s="14"/>
      <c r="H894" s="14"/>
      <c r="I894" s="14"/>
      <c r="J894" s="45"/>
      <c r="K894" s="193">
        <f t="shared" ref="K894" si="413">F894</f>
        <v>10.59</v>
      </c>
      <c r="L894" s="57">
        <f t="shared" ref="L894" si="414">K894</f>
        <v>10.59</v>
      </c>
      <c r="M894" s="101">
        <v>1.1000000000000001</v>
      </c>
      <c r="N894" s="133">
        <f t="shared" ref="N894" si="415">ROUND(M894*L894,2)</f>
        <v>11.65</v>
      </c>
      <c r="O894" s="11"/>
      <c r="P894" s="11"/>
      <c r="Q894" s="11">
        <f t="shared" si="399"/>
        <v>0</v>
      </c>
      <c r="R894" s="11">
        <f t="shared" si="400"/>
        <v>0</v>
      </c>
      <c r="S894" s="42">
        <f t="shared" si="401"/>
        <v>0</v>
      </c>
      <c r="T894" s="60"/>
    </row>
    <row r="895" spans="1:25" s="152" customFormat="1" ht="25.5" customHeight="1" x14ac:dyDescent="0.25">
      <c r="A895" s="19" t="s">
        <v>2554</v>
      </c>
      <c r="B895" s="19"/>
      <c r="C895" s="19" t="s">
        <v>91</v>
      </c>
      <c r="D895" s="69" t="s">
        <v>2516</v>
      </c>
      <c r="E895" s="14" t="s">
        <v>2</v>
      </c>
      <c r="F895" s="292">
        <f>F894</f>
        <v>10.59</v>
      </c>
      <c r="G895" s="292"/>
      <c r="H895" s="292"/>
      <c r="I895" s="292"/>
      <c r="J895" s="292"/>
      <c r="K895" s="292">
        <f>F895</f>
        <v>10.59</v>
      </c>
      <c r="L895" s="292">
        <f>K895</f>
        <v>10.59</v>
      </c>
      <c r="M895" s="290">
        <v>1</v>
      </c>
      <c r="N895" s="107">
        <f>ROUND(M895*L895,2)</f>
        <v>10.59</v>
      </c>
      <c r="O895" s="11"/>
      <c r="P895" s="11"/>
      <c r="Q895" s="11">
        <f t="shared" si="399"/>
        <v>0</v>
      </c>
      <c r="R895" s="11">
        <f t="shared" si="400"/>
        <v>0</v>
      </c>
      <c r="S895" s="42">
        <f t="shared" si="401"/>
        <v>0</v>
      </c>
      <c r="T895" s="60"/>
    </row>
    <row r="896" spans="1:25" s="92" customFormat="1" ht="32.25" customHeight="1" x14ac:dyDescent="0.25">
      <c r="A896" s="44" t="s">
        <v>1745</v>
      </c>
      <c r="B896" s="230" t="s">
        <v>1624</v>
      </c>
      <c r="C896" s="44" t="s">
        <v>90</v>
      </c>
      <c r="D896" s="51" t="s">
        <v>92</v>
      </c>
      <c r="E896" s="41" t="s">
        <v>3</v>
      </c>
      <c r="F896" s="71"/>
      <c r="G896" s="41"/>
      <c r="H896" s="41"/>
      <c r="I896" s="41"/>
      <c r="J896" s="43"/>
      <c r="K896" s="43">
        <f>K897+K898+K899+K900+K901+K903+K904+K905</f>
        <v>572.14</v>
      </c>
      <c r="L896" s="43"/>
      <c r="M896" s="100"/>
      <c r="N896" s="43">
        <f>K896</f>
        <v>572.14</v>
      </c>
      <c r="O896" s="42"/>
      <c r="P896" s="42"/>
      <c r="Q896" s="46">
        <f t="shared" si="399"/>
        <v>0</v>
      </c>
      <c r="R896" s="46">
        <f t="shared" si="400"/>
        <v>0</v>
      </c>
      <c r="S896" s="42">
        <f t="shared" si="401"/>
        <v>0</v>
      </c>
      <c r="T896" s="42" t="s">
        <v>93</v>
      </c>
      <c r="U896" s="91"/>
      <c r="V896" s="91"/>
      <c r="W896" s="91"/>
      <c r="X896" s="91"/>
      <c r="Y896" s="91"/>
    </row>
    <row r="897" spans="1:25" s="92" customFormat="1" ht="22.5" customHeight="1" x14ac:dyDescent="0.25">
      <c r="A897" s="19" t="s">
        <v>1746</v>
      </c>
      <c r="B897" s="23"/>
      <c r="C897" s="23" t="s">
        <v>91</v>
      </c>
      <c r="D897" s="54" t="s">
        <v>1224</v>
      </c>
      <c r="E897" s="28" t="s">
        <v>1228</v>
      </c>
      <c r="F897" s="59"/>
      <c r="G897" s="28">
        <v>0.2</v>
      </c>
      <c r="H897" s="41">
        <v>0.1</v>
      </c>
      <c r="I897" s="11">
        <f>(G897+H897)*2</f>
        <v>0.6</v>
      </c>
      <c r="J897" s="163">
        <v>2.3199999999999998</v>
      </c>
      <c r="K897" s="189">
        <f>I897*J897</f>
        <v>1.39</v>
      </c>
      <c r="L897" s="11">
        <f>J897</f>
        <v>2.3199999999999998</v>
      </c>
      <c r="M897" s="101">
        <v>1.1000000000000001</v>
      </c>
      <c r="N897" s="133">
        <f>M897*L897</f>
        <v>2.552</v>
      </c>
      <c r="O897" s="25"/>
      <c r="P897" s="25"/>
      <c r="Q897" s="11">
        <f t="shared" si="399"/>
        <v>0</v>
      </c>
      <c r="R897" s="11">
        <f t="shared" si="400"/>
        <v>0</v>
      </c>
      <c r="S897" s="42">
        <f t="shared" si="401"/>
        <v>0</v>
      </c>
      <c r="T897" s="42"/>
      <c r="U897" s="91"/>
      <c r="V897" s="91"/>
      <c r="W897" s="91"/>
      <c r="X897" s="91"/>
      <c r="Y897" s="91"/>
    </row>
    <row r="898" spans="1:25" s="92" customFormat="1" ht="22.5" customHeight="1" x14ac:dyDescent="0.25">
      <c r="A898" s="19" t="s">
        <v>1747</v>
      </c>
      <c r="B898" s="23"/>
      <c r="C898" s="23" t="s">
        <v>91</v>
      </c>
      <c r="D898" s="54" t="s">
        <v>1208</v>
      </c>
      <c r="E898" s="28" t="s">
        <v>1228</v>
      </c>
      <c r="F898" s="59"/>
      <c r="G898" s="28">
        <v>1.2</v>
      </c>
      <c r="H898" s="41">
        <v>0.3</v>
      </c>
      <c r="I898" s="11">
        <f t="shared" ref="I898:I900" si="416">(G898+H898)*2</f>
        <v>3</v>
      </c>
      <c r="J898" s="163">
        <v>85.1</v>
      </c>
      <c r="K898" s="189">
        <f t="shared" ref="K898:K900" si="417">I898*J898</f>
        <v>255.3</v>
      </c>
      <c r="L898" s="11">
        <f t="shared" ref="L898:L900" si="418">J898</f>
        <v>85.1</v>
      </c>
      <c r="M898" s="101">
        <v>1.1000000000000001</v>
      </c>
      <c r="N898" s="133">
        <f t="shared" ref="N898:N901" si="419">M898*L898</f>
        <v>93.61</v>
      </c>
      <c r="O898" s="25"/>
      <c r="P898" s="25"/>
      <c r="Q898" s="11">
        <f t="shared" si="399"/>
        <v>0</v>
      </c>
      <c r="R898" s="11">
        <f t="shared" si="400"/>
        <v>0</v>
      </c>
      <c r="S898" s="42">
        <f t="shared" si="401"/>
        <v>0</v>
      </c>
      <c r="T898" s="42"/>
      <c r="U898" s="91"/>
      <c r="V898" s="91"/>
      <c r="W898" s="91"/>
      <c r="X898" s="91"/>
      <c r="Y898" s="91"/>
    </row>
    <row r="899" spans="1:25" s="92" customFormat="1" ht="22.5" customHeight="1" x14ac:dyDescent="0.25">
      <c r="A899" s="19" t="s">
        <v>1748</v>
      </c>
      <c r="B899" s="23"/>
      <c r="C899" s="23" t="s">
        <v>91</v>
      </c>
      <c r="D899" s="54" t="s">
        <v>1225</v>
      </c>
      <c r="E899" s="28" t="s">
        <v>1228</v>
      </c>
      <c r="F899" s="59"/>
      <c r="G899" s="28">
        <v>1.35</v>
      </c>
      <c r="H899" s="41">
        <v>0.4</v>
      </c>
      <c r="I899" s="11">
        <f t="shared" si="416"/>
        <v>3.5</v>
      </c>
      <c r="J899" s="163">
        <v>0.64</v>
      </c>
      <c r="K899" s="189">
        <f t="shared" si="417"/>
        <v>2.2400000000000002</v>
      </c>
      <c r="L899" s="11">
        <f t="shared" si="418"/>
        <v>0.64</v>
      </c>
      <c r="M899" s="101">
        <v>1.1000000000000001</v>
      </c>
      <c r="N899" s="133">
        <f t="shared" si="419"/>
        <v>0.70399999999999996</v>
      </c>
      <c r="O899" s="25"/>
      <c r="P899" s="25"/>
      <c r="Q899" s="11">
        <f t="shared" si="399"/>
        <v>0</v>
      </c>
      <c r="R899" s="11">
        <f t="shared" si="400"/>
        <v>0</v>
      </c>
      <c r="S899" s="42">
        <f t="shared" si="401"/>
        <v>0</v>
      </c>
      <c r="T899" s="42"/>
      <c r="U899" s="91"/>
      <c r="V899" s="91"/>
      <c r="W899" s="91"/>
      <c r="X899" s="91"/>
      <c r="Y899" s="91"/>
    </row>
    <row r="900" spans="1:25" s="92" customFormat="1" ht="22.5" customHeight="1" x14ac:dyDescent="0.25">
      <c r="A900" s="19" t="s">
        <v>1749</v>
      </c>
      <c r="B900" s="23"/>
      <c r="C900" s="23" t="s">
        <v>91</v>
      </c>
      <c r="D900" s="54" t="s">
        <v>1226</v>
      </c>
      <c r="E900" s="28" t="s">
        <v>1228</v>
      </c>
      <c r="F900" s="59"/>
      <c r="G900" s="28">
        <v>1.35</v>
      </c>
      <c r="H900" s="41">
        <v>0.4</v>
      </c>
      <c r="I900" s="11">
        <f t="shared" si="416"/>
        <v>3.5</v>
      </c>
      <c r="J900" s="163">
        <v>87.36</v>
      </c>
      <c r="K900" s="189">
        <f t="shared" si="417"/>
        <v>305.76</v>
      </c>
      <c r="L900" s="11">
        <f t="shared" si="418"/>
        <v>87.36</v>
      </c>
      <c r="M900" s="101">
        <v>1.1000000000000001</v>
      </c>
      <c r="N900" s="133">
        <f t="shared" si="419"/>
        <v>96.096000000000004</v>
      </c>
      <c r="O900" s="25"/>
      <c r="P900" s="25"/>
      <c r="Q900" s="11">
        <f t="shared" si="399"/>
        <v>0</v>
      </c>
      <c r="R900" s="11">
        <f t="shared" si="400"/>
        <v>0</v>
      </c>
      <c r="S900" s="42">
        <f t="shared" si="401"/>
        <v>0</v>
      </c>
      <c r="T900" s="42"/>
      <c r="U900" s="91"/>
      <c r="V900" s="91"/>
      <c r="W900" s="91"/>
      <c r="X900" s="91"/>
      <c r="Y900" s="91"/>
    </row>
    <row r="901" spans="1:25" s="92" customFormat="1" ht="22.5" customHeight="1" x14ac:dyDescent="0.25">
      <c r="A901" s="19" t="s">
        <v>1750</v>
      </c>
      <c r="B901" s="23"/>
      <c r="C901" s="23" t="s">
        <v>91</v>
      </c>
      <c r="D901" s="54" t="s">
        <v>1227</v>
      </c>
      <c r="E901" s="28" t="s">
        <v>1228</v>
      </c>
      <c r="F901" s="59"/>
      <c r="G901" s="28"/>
      <c r="H901" s="41"/>
      <c r="I901" s="11">
        <f>(G901+H901)*2</f>
        <v>0</v>
      </c>
      <c r="J901" s="175">
        <v>0.57999999999999996</v>
      </c>
      <c r="K901" s="189">
        <f>0.8*3.14*J901</f>
        <v>1.46</v>
      </c>
      <c r="L901" s="11">
        <f>J901</f>
        <v>0.57999999999999996</v>
      </c>
      <c r="M901" s="101">
        <v>1.1000000000000001</v>
      </c>
      <c r="N901" s="133">
        <f t="shared" si="419"/>
        <v>0.63800000000000001</v>
      </c>
      <c r="O901" s="25"/>
      <c r="P901" s="25"/>
      <c r="Q901" s="11">
        <f t="shared" si="399"/>
        <v>0</v>
      </c>
      <c r="R901" s="11">
        <f t="shared" si="400"/>
        <v>0</v>
      </c>
      <c r="S901" s="42">
        <f t="shared" si="401"/>
        <v>0</v>
      </c>
      <c r="T901" s="42"/>
      <c r="U901" s="91"/>
      <c r="V901" s="91"/>
      <c r="W901" s="91"/>
      <c r="X901" s="91"/>
      <c r="Y901" s="91"/>
    </row>
    <row r="902" spans="1:25" s="1" customFormat="1" ht="15.75" customHeight="1" x14ac:dyDescent="0.25">
      <c r="A902" s="19" t="s">
        <v>1751</v>
      </c>
      <c r="B902" s="19"/>
      <c r="C902" s="23" t="s">
        <v>91</v>
      </c>
      <c r="D902" s="215" t="s">
        <v>1251</v>
      </c>
      <c r="E902" s="14" t="s">
        <v>17</v>
      </c>
      <c r="F902" s="156">
        <v>2</v>
      </c>
      <c r="G902" s="11"/>
      <c r="H902" s="11"/>
      <c r="I902" s="11"/>
      <c r="J902" s="176"/>
      <c r="K902" s="189"/>
      <c r="L902" s="58">
        <f>F902</f>
        <v>2</v>
      </c>
      <c r="M902" s="101">
        <v>1</v>
      </c>
      <c r="N902" s="107">
        <f>M902*L902</f>
        <v>2</v>
      </c>
      <c r="O902" s="11"/>
      <c r="P902" s="11"/>
      <c r="Q902" s="11">
        <f t="shared" si="399"/>
        <v>0</v>
      </c>
      <c r="R902" s="11">
        <f t="shared" si="400"/>
        <v>0</v>
      </c>
      <c r="S902" s="42">
        <f t="shared" si="401"/>
        <v>0</v>
      </c>
      <c r="T902" s="60"/>
    </row>
    <row r="903" spans="1:25" s="1" customFormat="1" ht="34.5" customHeight="1" x14ac:dyDescent="0.25">
      <c r="A903" s="19" t="s">
        <v>1752</v>
      </c>
      <c r="B903" s="19"/>
      <c r="C903" s="23" t="s">
        <v>91</v>
      </c>
      <c r="D903" s="215" t="s">
        <v>1252</v>
      </c>
      <c r="E903" s="14" t="s">
        <v>17</v>
      </c>
      <c r="F903" s="157">
        <v>2</v>
      </c>
      <c r="G903" s="11"/>
      <c r="H903" s="11"/>
      <c r="I903" s="11"/>
      <c r="J903" s="176"/>
      <c r="K903" s="189">
        <v>0.21</v>
      </c>
      <c r="L903" s="58">
        <f t="shared" ref="L903:L905" si="420">F903</f>
        <v>2</v>
      </c>
      <c r="M903" s="101">
        <v>1</v>
      </c>
      <c r="N903" s="133">
        <f t="shared" ref="N903:N905" si="421">M903*L903</f>
        <v>2</v>
      </c>
      <c r="O903" s="11"/>
      <c r="P903" s="11"/>
      <c r="Q903" s="11">
        <f t="shared" si="399"/>
        <v>0</v>
      </c>
      <c r="R903" s="11">
        <f t="shared" si="400"/>
        <v>0</v>
      </c>
      <c r="S903" s="42">
        <f t="shared" si="401"/>
        <v>0</v>
      </c>
      <c r="T903" s="60"/>
    </row>
    <row r="904" spans="1:25" s="1" customFormat="1" ht="34.5" customHeight="1" x14ac:dyDescent="0.25">
      <c r="A904" s="19" t="s">
        <v>1753</v>
      </c>
      <c r="B904" s="19"/>
      <c r="C904" s="23" t="s">
        <v>91</v>
      </c>
      <c r="D904" s="215" t="s">
        <v>1253</v>
      </c>
      <c r="E904" s="14" t="s">
        <v>17</v>
      </c>
      <c r="F904" s="157">
        <v>1</v>
      </c>
      <c r="G904" s="11"/>
      <c r="H904" s="11"/>
      <c r="I904" s="11"/>
      <c r="J904" s="176"/>
      <c r="K904" s="189">
        <v>1.54</v>
      </c>
      <c r="L904" s="58">
        <f t="shared" si="420"/>
        <v>1</v>
      </c>
      <c r="M904" s="101">
        <v>1</v>
      </c>
      <c r="N904" s="133">
        <f t="shared" si="421"/>
        <v>1</v>
      </c>
      <c r="O904" s="11"/>
      <c r="P904" s="11"/>
      <c r="Q904" s="11">
        <f t="shared" si="399"/>
        <v>0</v>
      </c>
      <c r="R904" s="11">
        <f t="shared" si="400"/>
        <v>0</v>
      </c>
      <c r="S904" s="42">
        <f t="shared" si="401"/>
        <v>0</v>
      </c>
      <c r="T904" s="60"/>
    </row>
    <row r="905" spans="1:25" s="1" customFormat="1" ht="34.5" customHeight="1" x14ac:dyDescent="0.25">
      <c r="A905" s="19" t="s">
        <v>1754</v>
      </c>
      <c r="B905" s="19"/>
      <c r="C905" s="23" t="s">
        <v>91</v>
      </c>
      <c r="D905" s="215" t="s">
        <v>1254</v>
      </c>
      <c r="E905" s="14" t="s">
        <v>17</v>
      </c>
      <c r="F905" s="157">
        <v>4</v>
      </c>
      <c r="G905" s="11"/>
      <c r="H905" s="11"/>
      <c r="I905" s="11"/>
      <c r="J905" s="176"/>
      <c r="K905" s="189">
        <v>4.24</v>
      </c>
      <c r="L905" s="58">
        <f t="shared" si="420"/>
        <v>4</v>
      </c>
      <c r="M905" s="101">
        <v>1</v>
      </c>
      <c r="N905" s="133">
        <f t="shared" si="421"/>
        <v>4</v>
      </c>
      <c r="O905" s="11"/>
      <c r="P905" s="11"/>
      <c r="Q905" s="11">
        <f t="shared" si="399"/>
        <v>0</v>
      </c>
      <c r="R905" s="11">
        <f t="shared" si="400"/>
        <v>0</v>
      </c>
      <c r="S905" s="42">
        <f t="shared" si="401"/>
        <v>0</v>
      </c>
      <c r="T905" s="60"/>
    </row>
    <row r="906" spans="1:25" s="88" customFormat="1" ht="27.75" customHeight="1" x14ac:dyDescent="0.25">
      <c r="A906" s="44" t="s">
        <v>1755</v>
      </c>
      <c r="B906" s="230" t="s">
        <v>1627</v>
      </c>
      <c r="C906" s="40" t="s">
        <v>90</v>
      </c>
      <c r="D906" s="72" t="s">
        <v>192</v>
      </c>
      <c r="E906" s="41" t="s">
        <v>17</v>
      </c>
      <c r="F906" s="71">
        <f>F907+F908+F909</f>
        <v>5</v>
      </c>
      <c r="G906" s="71"/>
      <c r="H906" s="71"/>
      <c r="I906" s="71"/>
      <c r="J906" s="71"/>
      <c r="K906" s="71"/>
      <c r="L906" s="71">
        <f>F906</f>
        <v>5</v>
      </c>
      <c r="M906" s="102">
        <v>1</v>
      </c>
      <c r="N906" s="108">
        <f>ROUND(M906*L906,2)</f>
        <v>5</v>
      </c>
      <c r="O906" s="42"/>
      <c r="P906" s="42"/>
      <c r="Q906" s="46">
        <f t="shared" si="399"/>
        <v>0</v>
      </c>
      <c r="R906" s="46">
        <f t="shared" si="400"/>
        <v>0</v>
      </c>
      <c r="S906" s="42">
        <f t="shared" si="401"/>
        <v>0</v>
      </c>
      <c r="T906" s="63"/>
      <c r="U906" s="87"/>
      <c r="V906" s="87"/>
      <c r="W906" s="87"/>
      <c r="X906" s="87"/>
      <c r="Y906" s="87"/>
    </row>
    <row r="907" spans="1:25" s="88" customFormat="1" ht="27.75" customHeight="1" x14ac:dyDescent="0.25">
      <c r="A907" s="19" t="s">
        <v>1756</v>
      </c>
      <c r="B907" s="19"/>
      <c r="C907" s="19" t="s">
        <v>91</v>
      </c>
      <c r="D907" s="216" t="s">
        <v>1256</v>
      </c>
      <c r="E907" s="28" t="s">
        <v>17</v>
      </c>
      <c r="F907" s="135">
        <v>2</v>
      </c>
      <c r="G907" s="59"/>
      <c r="H907" s="59"/>
      <c r="I907" s="59"/>
      <c r="J907" s="71"/>
      <c r="K907" s="192"/>
      <c r="L907" s="58">
        <f>F907</f>
        <v>2</v>
      </c>
      <c r="M907" s="101">
        <v>1</v>
      </c>
      <c r="N907" s="133">
        <f t="shared" ref="N907" si="422">ROUND(M907*L907,2)</f>
        <v>2</v>
      </c>
      <c r="O907" s="25"/>
      <c r="P907" s="25"/>
      <c r="Q907" s="11">
        <f t="shared" si="399"/>
        <v>0</v>
      </c>
      <c r="R907" s="11">
        <f t="shared" si="400"/>
        <v>0</v>
      </c>
      <c r="S907" s="42">
        <f t="shared" si="401"/>
        <v>0</v>
      </c>
      <c r="T907" s="63"/>
      <c r="U907" s="87"/>
      <c r="V907" s="87"/>
      <c r="W907" s="87"/>
      <c r="X907" s="87"/>
      <c r="Y907" s="87"/>
    </row>
    <row r="908" spans="1:25" s="1" customFormat="1" ht="35.25" customHeight="1" x14ac:dyDescent="0.25">
      <c r="A908" s="19" t="s">
        <v>1757</v>
      </c>
      <c r="B908" s="19"/>
      <c r="C908" s="19" t="s">
        <v>91</v>
      </c>
      <c r="D908" s="215" t="s">
        <v>1257</v>
      </c>
      <c r="E908" s="14" t="s">
        <v>17</v>
      </c>
      <c r="F908" s="156">
        <v>1</v>
      </c>
      <c r="G908" s="14"/>
      <c r="H908" s="14"/>
      <c r="I908" s="14"/>
      <c r="J908" s="45"/>
      <c r="K908" s="188"/>
      <c r="L908" s="109">
        <f t="shared" ref="L908:L909" si="423">F908</f>
        <v>1</v>
      </c>
      <c r="M908" s="101">
        <v>1</v>
      </c>
      <c r="N908" s="133">
        <f>ROUND(M908*L908,2)</f>
        <v>1</v>
      </c>
      <c r="O908" s="11"/>
      <c r="P908" s="11"/>
      <c r="Q908" s="11">
        <f t="shared" si="399"/>
        <v>0</v>
      </c>
      <c r="R908" s="11">
        <f t="shared" si="400"/>
        <v>0</v>
      </c>
      <c r="S908" s="42">
        <f t="shared" si="401"/>
        <v>0</v>
      </c>
      <c r="T908" s="60"/>
      <c r="U908" s="4"/>
    </row>
    <row r="909" spans="1:25" ht="30" x14ac:dyDescent="0.25">
      <c r="A909" s="19" t="s">
        <v>1758</v>
      </c>
      <c r="B909" s="19"/>
      <c r="C909" s="19" t="s">
        <v>91</v>
      </c>
      <c r="D909" s="215" t="s">
        <v>1229</v>
      </c>
      <c r="E909" s="14" t="s">
        <v>17</v>
      </c>
      <c r="F909" s="156">
        <v>2</v>
      </c>
      <c r="G909" s="110"/>
      <c r="H909" s="110"/>
      <c r="I909" s="110"/>
      <c r="J909" s="177"/>
      <c r="K909" s="197"/>
      <c r="L909" s="109">
        <f t="shared" si="423"/>
        <v>2</v>
      </c>
      <c r="M909" s="101">
        <v>1</v>
      </c>
      <c r="N909" s="133">
        <f t="shared" ref="N909" si="424">ROUND(M909*L909,2)</f>
        <v>2</v>
      </c>
      <c r="O909" s="208"/>
      <c r="P909" s="208"/>
      <c r="Q909" s="11">
        <f t="shared" si="399"/>
        <v>0</v>
      </c>
      <c r="R909" s="11">
        <f t="shared" si="400"/>
        <v>0</v>
      </c>
      <c r="S909" s="42">
        <f t="shared" si="401"/>
        <v>0</v>
      </c>
      <c r="T909" s="117"/>
    </row>
    <row r="910" spans="1:25" s="92" customFormat="1" ht="27" customHeight="1" x14ac:dyDescent="0.25">
      <c r="A910" s="44" t="s">
        <v>1759</v>
      </c>
      <c r="B910" s="230" t="s">
        <v>1626</v>
      </c>
      <c r="C910" s="44" t="s">
        <v>90</v>
      </c>
      <c r="D910" s="51" t="s">
        <v>876</v>
      </c>
      <c r="E910" s="41" t="s">
        <v>3</v>
      </c>
      <c r="F910" s="78">
        <f>F911+F912</f>
        <v>577.64</v>
      </c>
      <c r="G910" s="41"/>
      <c r="H910" s="41"/>
      <c r="I910" s="41"/>
      <c r="J910" s="41"/>
      <c r="K910" s="78">
        <f t="shared" ref="K910:K917" si="425">F910</f>
        <v>577.64</v>
      </c>
      <c r="L910" s="78">
        <f t="shared" ref="L910:L917" si="426">K910</f>
        <v>577.64</v>
      </c>
      <c r="M910" s="102">
        <v>1</v>
      </c>
      <c r="N910" s="108">
        <f t="shared" ref="N910:N917" si="427">ROUND(M910*L910,2)</f>
        <v>577.64</v>
      </c>
      <c r="O910" s="42"/>
      <c r="P910" s="42"/>
      <c r="Q910" s="46">
        <f t="shared" si="399"/>
        <v>0</v>
      </c>
      <c r="R910" s="46">
        <f t="shared" si="400"/>
        <v>0</v>
      </c>
      <c r="S910" s="42">
        <f t="shared" si="401"/>
        <v>0</v>
      </c>
      <c r="T910" s="62"/>
    </row>
    <row r="911" spans="1:25" s="152" customFormat="1" ht="38.25" customHeight="1" x14ac:dyDescent="0.25">
      <c r="A911" s="19" t="s">
        <v>1760</v>
      </c>
      <c r="B911" s="19"/>
      <c r="C911" s="19" t="s">
        <v>91</v>
      </c>
      <c r="D911" s="69" t="s">
        <v>172</v>
      </c>
      <c r="E911" s="14" t="s">
        <v>3</v>
      </c>
      <c r="F911" s="57">
        <v>567.94000000000005</v>
      </c>
      <c r="G911" s="14"/>
      <c r="H911" s="14"/>
      <c r="I911" s="14"/>
      <c r="J911" s="45"/>
      <c r="K911" s="193">
        <f t="shared" si="425"/>
        <v>567.94000000000005</v>
      </c>
      <c r="L911" s="57">
        <f t="shared" si="426"/>
        <v>567.94000000000005</v>
      </c>
      <c r="M911" s="101">
        <v>1.1000000000000001</v>
      </c>
      <c r="N911" s="107">
        <f t="shared" si="427"/>
        <v>624.73</v>
      </c>
      <c r="O911" s="11"/>
      <c r="P911" s="11"/>
      <c r="Q911" s="11">
        <f t="shared" si="399"/>
        <v>0</v>
      </c>
      <c r="R911" s="11">
        <f t="shared" si="400"/>
        <v>0</v>
      </c>
      <c r="S911" s="42">
        <f t="shared" si="401"/>
        <v>0</v>
      </c>
      <c r="T911" s="60"/>
      <c r="U911" s="151"/>
    </row>
    <row r="912" spans="1:25" s="152" customFormat="1" ht="54.75" customHeight="1" x14ac:dyDescent="0.25">
      <c r="A912" s="19" t="s">
        <v>1761</v>
      </c>
      <c r="B912" s="19"/>
      <c r="C912" s="19" t="s">
        <v>91</v>
      </c>
      <c r="D912" s="215" t="s">
        <v>861</v>
      </c>
      <c r="E912" s="14" t="s">
        <v>89</v>
      </c>
      <c r="F912" s="57">
        <v>9.6999999999999993</v>
      </c>
      <c r="G912" s="14"/>
      <c r="H912" s="14"/>
      <c r="I912" s="14"/>
      <c r="J912" s="45"/>
      <c r="K912" s="193">
        <f t="shared" si="425"/>
        <v>9.6999999999999993</v>
      </c>
      <c r="L912" s="57">
        <f t="shared" si="426"/>
        <v>9.6999999999999993</v>
      </c>
      <c r="M912" s="101">
        <v>1.1000000000000001</v>
      </c>
      <c r="N912" s="107">
        <f t="shared" si="427"/>
        <v>10.67</v>
      </c>
      <c r="O912" s="11"/>
      <c r="P912" s="11"/>
      <c r="Q912" s="11">
        <f t="shared" si="399"/>
        <v>0</v>
      </c>
      <c r="R912" s="11">
        <f t="shared" si="400"/>
        <v>0</v>
      </c>
      <c r="S912" s="42">
        <f t="shared" si="401"/>
        <v>0</v>
      </c>
      <c r="T912" s="60"/>
      <c r="U912" s="151"/>
    </row>
    <row r="913" spans="1:25" s="152" customFormat="1" ht="25.5" customHeight="1" x14ac:dyDescent="0.25">
      <c r="A913" s="19" t="s">
        <v>2555</v>
      </c>
      <c r="B913" s="19"/>
      <c r="C913" s="19" t="s">
        <v>91</v>
      </c>
      <c r="D913" s="69" t="s">
        <v>2516</v>
      </c>
      <c r="E913" s="14" t="s">
        <v>2</v>
      </c>
      <c r="F913" s="292">
        <f>F912+F911</f>
        <v>577.64</v>
      </c>
      <c r="G913" s="292"/>
      <c r="H913" s="292"/>
      <c r="I913" s="292"/>
      <c r="J913" s="292"/>
      <c r="K913" s="292">
        <f>F913</f>
        <v>577.64</v>
      </c>
      <c r="L913" s="292">
        <f>K913</f>
        <v>577.64</v>
      </c>
      <c r="M913" s="290">
        <v>1</v>
      </c>
      <c r="N913" s="107">
        <f>ROUND(M913*L913,2)</f>
        <v>577.64</v>
      </c>
      <c r="O913" s="11"/>
      <c r="P913" s="11"/>
      <c r="Q913" s="11">
        <f t="shared" si="399"/>
        <v>0</v>
      </c>
      <c r="R913" s="11">
        <f t="shared" si="400"/>
        <v>0</v>
      </c>
      <c r="S913" s="42">
        <f t="shared" si="401"/>
        <v>0</v>
      </c>
      <c r="T913" s="60"/>
    </row>
    <row r="914" spans="1:25" s="92" customFormat="1" ht="27" customHeight="1" x14ac:dyDescent="0.25">
      <c r="A914" s="44" t="s">
        <v>1762</v>
      </c>
      <c r="B914" s="44"/>
      <c r="C914" s="44" t="s">
        <v>90</v>
      </c>
      <c r="D914" s="51" t="s">
        <v>1204</v>
      </c>
      <c r="E914" s="41" t="s">
        <v>17</v>
      </c>
      <c r="F914" s="78">
        <f>F915</f>
        <v>2</v>
      </c>
      <c r="G914" s="41"/>
      <c r="H914" s="41"/>
      <c r="I914" s="41"/>
      <c r="J914" s="41"/>
      <c r="K914" s="71">
        <f t="shared" si="425"/>
        <v>2</v>
      </c>
      <c r="L914" s="100">
        <f t="shared" si="426"/>
        <v>2</v>
      </c>
      <c r="M914" s="102">
        <v>1</v>
      </c>
      <c r="N914" s="108">
        <f t="shared" si="427"/>
        <v>2</v>
      </c>
      <c r="O914" s="42"/>
      <c r="P914" s="42"/>
      <c r="Q914" s="46">
        <f t="shared" si="399"/>
        <v>0</v>
      </c>
      <c r="R914" s="46">
        <f t="shared" si="400"/>
        <v>0</v>
      </c>
      <c r="S914" s="42">
        <f t="shared" si="401"/>
        <v>0</v>
      </c>
      <c r="T914" s="62"/>
    </row>
    <row r="915" spans="1:25" s="152" customFormat="1" ht="23.25" customHeight="1" x14ac:dyDescent="0.25">
      <c r="A915" s="19" t="s">
        <v>1763</v>
      </c>
      <c r="B915" s="19"/>
      <c r="C915" s="19" t="s">
        <v>91</v>
      </c>
      <c r="D915" s="215" t="s">
        <v>1205</v>
      </c>
      <c r="E915" s="14" t="s">
        <v>17</v>
      </c>
      <c r="F915" s="57">
        <v>2</v>
      </c>
      <c r="G915" s="14"/>
      <c r="H915" s="14"/>
      <c r="I915" s="14"/>
      <c r="J915" s="45"/>
      <c r="K915" s="195">
        <f t="shared" si="425"/>
        <v>2</v>
      </c>
      <c r="L915" s="101">
        <f t="shared" si="426"/>
        <v>2</v>
      </c>
      <c r="M915" s="101">
        <v>1</v>
      </c>
      <c r="N915" s="107">
        <f t="shared" si="427"/>
        <v>2</v>
      </c>
      <c r="O915" s="11"/>
      <c r="P915" s="11"/>
      <c r="Q915" s="11">
        <f t="shared" si="399"/>
        <v>0</v>
      </c>
      <c r="R915" s="11">
        <f t="shared" si="400"/>
        <v>0</v>
      </c>
      <c r="S915" s="42">
        <f t="shared" si="401"/>
        <v>0</v>
      </c>
      <c r="T915" s="60"/>
      <c r="U915" s="151"/>
    </row>
    <row r="916" spans="1:25" s="1" customFormat="1" ht="15.75" customHeight="1" x14ac:dyDescent="0.25">
      <c r="A916" s="19" t="s">
        <v>2601</v>
      </c>
      <c r="B916" s="19"/>
      <c r="C916" s="23" t="s">
        <v>91</v>
      </c>
      <c r="D916" s="215" t="s">
        <v>1213</v>
      </c>
      <c r="E916" s="14" t="s">
        <v>17</v>
      </c>
      <c r="F916" s="157">
        <v>2</v>
      </c>
      <c r="G916" s="11"/>
      <c r="H916" s="11"/>
      <c r="I916" s="11"/>
      <c r="J916" s="176"/>
      <c r="K916" s="189"/>
      <c r="L916" s="58">
        <f t="shared" ref="L916" si="428">F916</f>
        <v>2</v>
      </c>
      <c r="M916" s="101">
        <v>1</v>
      </c>
      <c r="N916" s="133">
        <f t="shared" ref="N916" si="429">M916*L916</f>
        <v>2</v>
      </c>
      <c r="O916" s="11"/>
      <c r="P916" s="11"/>
      <c r="Q916" s="11">
        <f t="shared" ref="Q916" si="430">ROUND(N916*O916,2)</f>
        <v>0</v>
      </c>
      <c r="R916" s="11">
        <f t="shared" ref="R916" si="431">ROUND(N916*P916,2)</f>
        <v>0</v>
      </c>
      <c r="S916" s="42">
        <f t="shared" ref="S916" si="432">ROUND(Q916+R916,2)</f>
        <v>0</v>
      </c>
      <c r="T916" s="60"/>
    </row>
    <row r="917" spans="1:25" s="92" customFormat="1" ht="27" customHeight="1" x14ac:dyDescent="0.25">
      <c r="A917" s="44" t="s">
        <v>1764</v>
      </c>
      <c r="B917" s="233" t="s">
        <v>1845</v>
      </c>
      <c r="C917" s="44" t="s">
        <v>90</v>
      </c>
      <c r="D917" s="51" t="s">
        <v>1609</v>
      </c>
      <c r="E917" s="41" t="s">
        <v>17</v>
      </c>
      <c r="F917" s="78">
        <f>F918</f>
        <v>24</v>
      </c>
      <c r="G917" s="41"/>
      <c r="H917" s="41"/>
      <c r="I917" s="41"/>
      <c r="J917" s="41"/>
      <c r="K917" s="71">
        <f t="shared" si="425"/>
        <v>24</v>
      </c>
      <c r="L917" s="100">
        <f t="shared" si="426"/>
        <v>24</v>
      </c>
      <c r="M917" s="102">
        <v>1</v>
      </c>
      <c r="N917" s="108">
        <f t="shared" si="427"/>
        <v>24</v>
      </c>
      <c r="O917" s="42"/>
      <c r="P917" s="42"/>
      <c r="Q917" s="46">
        <f t="shared" ref="Q917:Q918" si="433">ROUND(N917*O917,2)</f>
        <v>0</v>
      </c>
      <c r="R917" s="46">
        <f t="shared" ref="R917:R918" si="434">ROUND(N917*P917,2)</f>
        <v>0</v>
      </c>
      <c r="S917" s="42">
        <f t="shared" ref="S917:S918" si="435">ROUND(Q917+R917,2)</f>
        <v>0</v>
      </c>
      <c r="T917" s="62" t="s">
        <v>94</v>
      </c>
    </row>
    <row r="918" spans="1:25" s="1" customFormat="1" ht="15.75" customHeight="1" x14ac:dyDescent="0.25">
      <c r="A918" s="19" t="s">
        <v>1765</v>
      </c>
      <c r="B918" s="19"/>
      <c r="C918" s="23" t="s">
        <v>91</v>
      </c>
      <c r="D918" s="215" t="s">
        <v>1255</v>
      </c>
      <c r="E918" s="14" t="s">
        <v>17</v>
      </c>
      <c r="F918" s="160">
        <v>24</v>
      </c>
      <c r="G918" s="11"/>
      <c r="H918" s="11"/>
      <c r="I918" s="11"/>
      <c r="J918" s="176"/>
      <c r="K918" s="189"/>
      <c r="L918" s="58">
        <f t="shared" ref="L918" si="436">F918</f>
        <v>24</v>
      </c>
      <c r="M918" s="101">
        <v>1</v>
      </c>
      <c r="N918" s="133">
        <f t="shared" ref="N918" si="437">M918*L918</f>
        <v>24</v>
      </c>
      <c r="O918" s="11"/>
      <c r="P918" s="11"/>
      <c r="Q918" s="11">
        <f t="shared" si="433"/>
        <v>0</v>
      </c>
      <c r="R918" s="11">
        <f t="shared" si="434"/>
        <v>0</v>
      </c>
      <c r="S918" s="42">
        <f t="shared" si="435"/>
        <v>0</v>
      </c>
      <c r="T918" s="60"/>
    </row>
    <row r="919" spans="1:25" s="387" customFormat="1" ht="22.5" customHeight="1" x14ac:dyDescent="0.25">
      <c r="A919" s="388"/>
      <c r="B919" s="388"/>
      <c r="C919" s="388"/>
      <c r="D919" s="389" t="s">
        <v>1854</v>
      </c>
      <c r="E919" s="390"/>
      <c r="F919" s="391"/>
      <c r="G919" s="390"/>
      <c r="H919" s="390"/>
      <c r="I919" s="390"/>
      <c r="J919" s="390"/>
      <c r="K919" s="390"/>
      <c r="L919" s="392"/>
      <c r="M919" s="393"/>
      <c r="N919" s="392"/>
      <c r="O919" s="394"/>
      <c r="P919" s="394"/>
      <c r="Q919" s="394"/>
      <c r="R919" s="394"/>
      <c r="S919" s="394"/>
      <c r="T919" s="394"/>
    </row>
    <row r="920" spans="1:25" s="86" customFormat="1" ht="22.5" customHeight="1" x14ac:dyDescent="0.25">
      <c r="A920" s="65" t="s">
        <v>53</v>
      </c>
      <c r="B920" s="65"/>
      <c r="C920" s="65"/>
      <c r="D920" s="49" t="s">
        <v>1230</v>
      </c>
      <c r="E920" s="66"/>
      <c r="F920" s="67"/>
      <c r="G920" s="66"/>
      <c r="H920" s="66"/>
      <c r="I920" s="66"/>
      <c r="J920" s="66"/>
      <c r="K920" s="66"/>
      <c r="L920" s="144"/>
      <c r="M920" s="98"/>
      <c r="N920" s="105"/>
      <c r="O920" s="68"/>
      <c r="P920" s="68"/>
      <c r="Q920" s="39"/>
      <c r="R920" s="39"/>
      <c r="S920" s="68"/>
      <c r="T920" s="68"/>
      <c r="U920" s="85"/>
      <c r="V920" s="85"/>
      <c r="W920" s="85"/>
      <c r="X920" s="85"/>
      <c r="Y920" s="85"/>
    </row>
    <row r="921" spans="1:25" s="92" customFormat="1" ht="32.25" customHeight="1" x14ac:dyDescent="0.25">
      <c r="A921" s="44" t="s">
        <v>1766</v>
      </c>
      <c r="B921" s="230" t="s">
        <v>1624</v>
      </c>
      <c r="C921" s="44" t="s">
        <v>90</v>
      </c>
      <c r="D921" s="51" t="s">
        <v>92</v>
      </c>
      <c r="E921" s="41" t="s">
        <v>3</v>
      </c>
      <c r="F921" s="71"/>
      <c r="G921" s="41"/>
      <c r="H921" s="41"/>
      <c r="I921" s="41"/>
      <c r="J921" s="43"/>
      <c r="K921" s="43">
        <f>SUM(K922:K941)</f>
        <v>68.31</v>
      </c>
      <c r="L921" s="43"/>
      <c r="M921" s="100"/>
      <c r="N921" s="43">
        <f>K921</f>
        <v>68.31</v>
      </c>
      <c r="O921" s="42"/>
      <c r="P921" s="42"/>
      <c r="Q921" s="46">
        <f t="shared" si="399"/>
        <v>0</v>
      </c>
      <c r="R921" s="46">
        <f t="shared" si="400"/>
        <v>0</v>
      </c>
      <c r="S921" s="42">
        <f t="shared" si="401"/>
        <v>0</v>
      </c>
      <c r="T921" s="42" t="s">
        <v>93</v>
      </c>
      <c r="U921" s="91"/>
      <c r="V921" s="91"/>
      <c r="W921" s="91"/>
      <c r="X921" s="91"/>
      <c r="Y921" s="91"/>
    </row>
    <row r="922" spans="1:25" s="92" customFormat="1" ht="22.5" customHeight="1" x14ac:dyDescent="0.25">
      <c r="A922" s="19" t="s">
        <v>1767</v>
      </c>
      <c r="B922" s="23"/>
      <c r="C922" s="23" t="s">
        <v>91</v>
      </c>
      <c r="D922" s="215" t="s">
        <v>1258</v>
      </c>
      <c r="E922" s="28" t="s">
        <v>1228</v>
      </c>
      <c r="F922" s="59"/>
      <c r="G922" s="28">
        <v>0.7</v>
      </c>
      <c r="H922" s="28">
        <v>0.7</v>
      </c>
      <c r="I922" s="11">
        <f>(G922+H922)*2</f>
        <v>2.8</v>
      </c>
      <c r="J922" s="163">
        <v>0.47</v>
      </c>
      <c r="K922" s="189">
        <f>I922*J922</f>
        <v>1.32</v>
      </c>
      <c r="L922" s="11">
        <f>J922</f>
        <v>0.47</v>
      </c>
      <c r="M922" s="101">
        <v>1.1000000000000001</v>
      </c>
      <c r="N922" s="133">
        <f>M922*L922</f>
        <v>0.51700000000000002</v>
      </c>
      <c r="O922" s="25"/>
      <c r="P922" s="25"/>
      <c r="Q922" s="11">
        <f t="shared" si="399"/>
        <v>0</v>
      </c>
      <c r="R922" s="11">
        <f t="shared" si="400"/>
        <v>0</v>
      </c>
      <c r="S922" s="42">
        <f t="shared" si="401"/>
        <v>0</v>
      </c>
      <c r="T922" s="42"/>
      <c r="U922" s="91"/>
      <c r="V922" s="91"/>
      <c r="W922" s="91"/>
      <c r="X922" s="91"/>
      <c r="Y922" s="91"/>
    </row>
    <row r="923" spans="1:25" s="92" customFormat="1" ht="22.5" customHeight="1" x14ac:dyDescent="0.25">
      <c r="A923" s="19" t="s">
        <v>1768</v>
      </c>
      <c r="B923" s="23"/>
      <c r="C923" s="23" t="s">
        <v>91</v>
      </c>
      <c r="D923" s="215" t="s">
        <v>1259</v>
      </c>
      <c r="E923" s="28" t="s">
        <v>1228</v>
      </c>
      <c r="F923" s="59"/>
      <c r="G923" s="28">
        <v>0.71</v>
      </c>
      <c r="H923" s="28">
        <v>0.71</v>
      </c>
      <c r="I923" s="11">
        <f t="shared" ref="I923:I925" si="438">(G923+H923)*2</f>
        <v>2.84</v>
      </c>
      <c r="J923" s="163">
        <v>2.48</v>
      </c>
      <c r="K923" s="189">
        <f t="shared" ref="K923:K925" si="439">I923*J923</f>
        <v>7.04</v>
      </c>
      <c r="L923" s="11">
        <f t="shared" ref="L923:L925" si="440">J923</f>
        <v>2.48</v>
      </c>
      <c r="M923" s="101">
        <v>1.1000000000000001</v>
      </c>
      <c r="N923" s="133">
        <f t="shared" ref="N923:N925" si="441">M923*L923</f>
        <v>2.7280000000000002</v>
      </c>
      <c r="O923" s="25"/>
      <c r="P923" s="25"/>
      <c r="Q923" s="11">
        <f t="shared" si="399"/>
        <v>0</v>
      </c>
      <c r="R923" s="11">
        <f t="shared" si="400"/>
        <v>0</v>
      </c>
      <c r="S923" s="42">
        <f t="shared" si="401"/>
        <v>0</v>
      </c>
      <c r="T923" s="42"/>
      <c r="U923" s="91"/>
      <c r="V923" s="91"/>
      <c r="W923" s="91"/>
      <c r="X923" s="91"/>
      <c r="Y923" s="91"/>
    </row>
    <row r="924" spans="1:25" s="92" customFormat="1" ht="22.5" customHeight="1" x14ac:dyDescent="0.25">
      <c r="A924" s="19" t="s">
        <v>1769</v>
      </c>
      <c r="B924" s="23"/>
      <c r="C924" s="23" t="s">
        <v>91</v>
      </c>
      <c r="D924" s="215" t="s">
        <v>1260</v>
      </c>
      <c r="E924" s="28" t="s">
        <v>1228</v>
      </c>
      <c r="F924" s="59"/>
      <c r="G924" s="28">
        <v>0.8</v>
      </c>
      <c r="H924" s="28">
        <v>0.45</v>
      </c>
      <c r="I924" s="11">
        <f t="shared" si="438"/>
        <v>2.5</v>
      </c>
      <c r="J924" s="163">
        <v>2.36</v>
      </c>
      <c r="K924" s="189">
        <f t="shared" si="439"/>
        <v>5.9</v>
      </c>
      <c r="L924" s="11">
        <f t="shared" si="440"/>
        <v>2.36</v>
      </c>
      <c r="M924" s="101">
        <v>1.1000000000000001</v>
      </c>
      <c r="N924" s="133">
        <f t="shared" si="441"/>
        <v>2.5960000000000001</v>
      </c>
      <c r="O924" s="25"/>
      <c r="P924" s="25"/>
      <c r="Q924" s="11">
        <f t="shared" si="399"/>
        <v>0</v>
      </c>
      <c r="R924" s="11">
        <f t="shared" si="400"/>
        <v>0</v>
      </c>
      <c r="S924" s="42">
        <f t="shared" si="401"/>
        <v>0</v>
      </c>
      <c r="T924" s="42"/>
      <c r="U924" s="91"/>
      <c r="V924" s="91"/>
      <c r="W924" s="91"/>
      <c r="X924" s="91"/>
      <c r="Y924" s="91"/>
    </row>
    <row r="925" spans="1:25" s="92" customFormat="1" ht="22.5" customHeight="1" x14ac:dyDescent="0.25">
      <c r="A925" s="19" t="s">
        <v>1770</v>
      </c>
      <c r="B925" s="23"/>
      <c r="C925" s="23" t="s">
        <v>91</v>
      </c>
      <c r="D925" s="215" t="s">
        <v>1261</v>
      </c>
      <c r="E925" s="28" t="s">
        <v>1228</v>
      </c>
      <c r="F925" s="59"/>
      <c r="G925" s="28">
        <v>0.8</v>
      </c>
      <c r="H925" s="28">
        <v>0.8</v>
      </c>
      <c r="I925" s="11">
        <f t="shared" si="438"/>
        <v>3.2</v>
      </c>
      <c r="J925" s="175">
        <v>3.18</v>
      </c>
      <c r="K925" s="189">
        <f t="shared" si="439"/>
        <v>10.18</v>
      </c>
      <c r="L925" s="11">
        <f t="shared" si="440"/>
        <v>3.18</v>
      </c>
      <c r="M925" s="101">
        <v>1.1000000000000001</v>
      </c>
      <c r="N925" s="133">
        <f t="shared" si="441"/>
        <v>3.4980000000000002</v>
      </c>
      <c r="O925" s="25"/>
      <c r="P925" s="25"/>
      <c r="Q925" s="11">
        <f t="shared" si="399"/>
        <v>0</v>
      </c>
      <c r="R925" s="11">
        <f t="shared" si="400"/>
        <v>0</v>
      </c>
      <c r="S925" s="42">
        <f t="shared" si="401"/>
        <v>0</v>
      </c>
      <c r="T925" s="42"/>
      <c r="U925" s="91"/>
      <c r="V925" s="91"/>
      <c r="W925" s="91"/>
      <c r="X925" s="91"/>
      <c r="Y925" s="91"/>
    </row>
    <row r="926" spans="1:25" s="1" customFormat="1" ht="21" customHeight="1" x14ac:dyDescent="0.25">
      <c r="A926" s="19" t="s">
        <v>1771</v>
      </c>
      <c r="B926" s="19"/>
      <c r="C926" s="23" t="s">
        <v>91</v>
      </c>
      <c r="D926" s="214" t="s">
        <v>1262</v>
      </c>
      <c r="E926" s="14" t="s">
        <v>17</v>
      </c>
      <c r="F926" s="156">
        <v>2</v>
      </c>
      <c r="G926" s="11"/>
      <c r="H926" s="11"/>
      <c r="I926" s="11"/>
      <c r="J926" s="176"/>
      <c r="K926" s="189">
        <v>1.7</v>
      </c>
      <c r="L926" s="58">
        <f>F926</f>
        <v>2</v>
      </c>
      <c r="M926" s="101">
        <v>1</v>
      </c>
      <c r="N926" s="133">
        <f>M926*L926</f>
        <v>2</v>
      </c>
      <c r="O926" s="11"/>
      <c r="P926" s="11"/>
      <c r="Q926" s="11">
        <f t="shared" si="399"/>
        <v>0</v>
      </c>
      <c r="R926" s="11">
        <f t="shared" si="400"/>
        <v>0</v>
      </c>
      <c r="S926" s="42">
        <f t="shared" si="401"/>
        <v>0</v>
      </c>
      <c r="T926" s="60"/>
    </row>
    <row r="927" spans="1:25" s="1" customFormat="1" ht="21" customHeight="1" x14ac:dyDescent="0.25">
      <c r="A927" s="19" t="s">
        <v>1772</v>
      </c>
      <c r="B927" s="19"/>
      <c r="C927" s="23" t="s">
        <v>91</v>
      </c>
      <c r="D927" s="214" t="s">
        <v>1263</v>
      </c>
      <c r="E927" s="14" t="s">
        <v>17</v>
      </c>
      <c r="F927" s="157">
        <v>2</v>
      </c>
      <c r="G927" s="11"/>
      <c r="H927" s="11"/>
      <c r="I927" s="11"/>
      <c r="J927" s="176"/>
      <c r="K927" s="189"/>
      <c r="L927" s="58">
        <f t="shared" ref="L927:L928" si="442">F927</f>
        <v>2</v>
      </c>
      <c r="M927" s="101">
        <v>1</v>
      </c>
      <c r="N927" s="133">
        <f t="shared" ref="N927:N928" si="443">M927*L927</f>
        <v>2</v>
      </c>
      <c r="O927" s="11"/>
      <c r="P927" s="11"/>
      <c r="Q927" s="11">
        <f t="shared" si="399"/>
        <v>0</v>
      </c>
      <c r="R927" s="11">
        <f t="shared" si="400"/>
        <v>0</v>
      </c>
      <c r="S927" s="42">
        <f t="shared" si="401"/>
        <v>0</v>
      </c>
      <c r="T927" s="60"/>
    </row>
    <row r="928" spans="1:25" s="1" customFormat="1" ht="21" customHeight="1" x14ac:dyDescent="0.25">
      <c r="A928" s="19" t="s">
        <v>1773</v>
      </c>
      <c r="B928" s="19"/>
      <c r="C928" s="23" t="s">
        <v>91</v>
      </c>
      <c r="D928" s="214" t="s">
        <v>1264</v>
      </c>
      <c r="E928" s="14" t="s">
        <v>17</v>
      </c>
      <c r="F928" s="160">
        <v>1</v>
      </c>
      <c r="G928" s="11"/>
      <c r="H928" s="11"/>
      <c r="I928" s="11"/>
      <c r="J928" s="176"/>
      <c r="K928" s="189">
        <v>0.8</v>
      </c>
      <c r="L928" s="58">
        <f t="shared" si="442"/>
        <v>1</v>
      </c>
      <c r="M928" s="101">
        <v>1</v>
      </c>
      <c r="N928" s="133">
        <f t="shared" si="443"/>
        <v>1</v>
      </c>
      <c r="O928" s="11"/>
      <c r="P928" s="11"/>
      <c r="Q928" s="11">
        <f t="shared" si="399"/>
        <v>0</v>
      </c>
      <c r="R928" s="11">
        <f t="shared" si="400"/>
        <v>0</v>
      </c>
      <c r="S928" s="42">
        <f t="shared" si="401"/>
        <v>0</v>
      </c>
      <c r="T928" s="60"/>
    </row>
    <row r="929" spans="1:25" s="1" customFormat="1" ht="37.5" customHeight="1" x14ac:dyDescent="0.25">
      <c r="A929" s="19" t="s">
        <v>1774</v>
      </c>
      <c r="B929" s="19"/>
      <c r="C929" s="23" t="s">
        <v>91</v>
      </c>
      <c r="D929" s="215" t="s">
        <v>1294</v>
      </c>
      <c r="E929" s="14" t="s">
        <v>17</v>
      </c>
      <c r="F929" s="160">
        <v>1</v>
      </c>
      <c r="G929" s="11"/>
      <c r="H929" s="11"/>
      <c r="I929" s="11"/>
      <c r="J929" s="176"/>
      <c r="K929" s="189">
        <v>1.1299999999999999</v>
      </c>
      <c r="L929" s="58">
        <f t="shared" ref="L929:L942" si="444">F929</f>
        <v>1</v>
      </c>
      <c r="M929" s="101">
        <v>1</v>
      </c>
      <c r="N929" s="133">
        <f t="shared" ref="N929:N941" si="445">M929*L929</f>
        <v>1</v>
      </c>
      <c r="O929" s="11"/>
      <c r="P929" s="11"/>
      <c r="Q929" s="11">
        <f t="shared" si="399"/>
        <v>0</v>
      </c>
      <c r="R929" s="11">
        <f t="shared" si="400"/>
        <v>0</v>
      </c>
      <c r="S929" s="42">
        <f t="shared" si="401"/>
        <v>0</v>
      </c>
      <c r="T929" s="60"/>
    </row>
    <row r="930" spans="1:25" s="1" customFormat="1" ht="37.5" customHeight="1" x14ac:dyDescent="0.25">
      <c r="A930" s="19" t="s">
        <v>1775</v>
      </c>
      <c r="B930" s="19"/>
      <c r="C930" s="23" t="s">
        <v>91</v>
      </c>
      <c r="D930" s="215" t="s">
        <v>1295</v>
      </c>
      <c r="E930" s="14" t="s">
        <v>17</v>
      </c>
      <c r="F930" s="160">
        <v>1</v>
      </c>
      <c r="G930" s="11"/>
      <c r="H930" s="11"/>
      <c r="I930" s="11"/>
      <c r="J930" s="176"/>
      <c r="K930" s="189">
        <v>1.07</v>
      </c>
      <c r="L930" s="58">
        <f t="shared" si="444"/>
        <v>1</v>
      </c>
      <c r="M930" s="101">
        <v>1</v>
      </c>
      <c r="N930" s="133">
        <f t="shared" si="445"/>
        <v>1</v>
      </c>
      <c r="O930" s="11"/>
      <c r="P930" s="11"/>
      <c r="Q930" s="11">
        <f t="shared" si="399"/>
        <v>0</v>
      </c>
      <c r="R930" s="11">
        <f t="shared" si="400"/>
        <v>0</v>
      </c>
      <c r="S930" s="42">
        <f t="shared" si="401"/>
        <v>0</v>
      </c>
      <c r="T930" s="60"/>
    </row>
    <row r="931" spans="1:25" s="1" customFormat="1" ht="37.5" customHeight="1" x14ac:dyDescent="0.25">
      <c r="A931" s="19" t="s">
        <v>1776</v>
      </c>
      <c r="B931" s="19"/>
      <c r="C931" s="23" t="s">
        <v>91</v>
      </c>
      <c r="D931" s="215" t="s">
        <v>1296</v>
      </c>
      <c r="E931" s="14" t="s">
        <v>17</v>
      </c>
      <c r="F931" s="160">
        <v>2</v>
      </c>
      <c r="G931" s="11"/>
      <c r="H931" s="11"/>
      <c r="I931" s="11"/>
      <c r="J931" s="176"/>
      <c r="K931" s="189">
        <v>2.96</v>
      </c>
      <c r="L931" s="58">
        <f t="shared" si="444"/>
        <v>2</v>
      </c>
      <c r="M931" s="101">
        <v>1</v>
      </c>
      <c r="N931" s="133">
        <f t="shared" si="445"/>
        <v>2</v>
      </c>
      <c r="O931" s="11"/>
      <c r="P931" s="11"/>
      <c r="Q931" s="11">
        <f t="shared" si="399"/>
        <v>0</v>
      </c>
      <c r="R931" s="11">
        <f t="shared" si="400"/>
        <v>0</v>
      </c>
      <c r="S931" s="42">
        <f t="shared" si="401"/>
        <v>0</v>
      </c>
      <c r="T931" s="60"/>
    </row>
    <row r="932" spans="1:25" s="1" customFormat="1" ht="37.5" customHeight="1" x14ac:dyDescent="0.25">
      <c r="A932" s="19" t="s">
        <v>1777</v>
      </c>
      <c r="B932" s="19"/>
      <c r="C932" s="23" t="s">
        <v>91</v>
      </c>
      <c r="D932" s="215" t="s">
        <v>1297</v>
      </c>
      <c r="E932" s="14" t="s">
        <v>17</v>
      </c>
      <c r="F932" s="160">
        <v>1</v>
      </c>
      <c r="G932" s="11"/>
      <c r="H932" s="11"/>
      <c r="I932" s="11"/>
      <c r="J932" s="176"/>
      <c r="K932" s="189">
        <v>2.0099999999999998</v>
      </c>
      <c r="L932" s="58">
        <f t="shared" si="444"/>
        <v>1</v>
      </c>
      <c r="M932" s="101">
        <v>1</v>
      </c>
      <c r="N932" s="133">
        <f t="shared" si="445"/>
        <v>1</v>
      </c>
      <c r="O932" s="11"/>
      <c r="P932" s="11"/>
      <c r="Q932" s="11">
        <f t="shared" si="399"/>
        <v>0</v>
      </c>
      <c r="R932" s="11">
        <f t="shared" si="400"/>
        <v>0</v>
      </c>
      <c r="S932" s="42">
        <f t="shared" si="401"/>
        <v>0</v>
      </c>
      <c r="T932" s="60"/>
    </row>
    <row r="933" spans="1:25" s="1" customFormat="1" ht="37.5" customHeight="1" x14ac:dyDescent="0.25">
      <c r="A933" s="19" t="s">
        <v>1778</v>
      </c>
      <c r="B933" s="19"/>
      <c r="C933" s="23" t="s">
        <v>91</v>
      </c>
      <c r="D933" s="215" t="s">
        <v>1298</v>
      </c>
      <c r="E933" s="14" t="s">
        <v>17</v>
      </c>
      <c r="F933" s="160">
        <v>1</v>
      </c>
      <c r="G933" s="11"/>
      <c r="H933" s="11"/>
      <c r="I933" s="11"/>
      <c r="J933" s="176"/>
      <c r="K933" s="189">
        <v>1.95</v>
      </c>
      <c r="L933" s="58">
        <f t="shared" si="444"/>
        <v>1</v>
      </c>
      <c r="M933" s="101">
        <v>1</v>
      </c>
      <c r="N933" s="133">
        <f t="shared" si="445"/>
        <v>1</v>
      </c>
      <c r="O933" s="11"/>
      <c r="P933" s="11"/>
      <c r="Q933" s="11">
        <f t="shared" si="399"/>
        <v>0</v>
      </c>
      <c r="R933" s="11">
        <f t="shared" si="400"/>
        <v>0</v>
      </c>
      <c r="S933" s="42">
        <f t="shared" si="401"/>
        <v>0</v>
      </c>
      <c r="T933" s="60"/>
    </row>
    <row r="934" spans="1:25" s="1" customFormat="1" ht="37.5" customHeight="1" x14ac:dyDescent="0.25">
      <c r="A934" s="19" t="s">
        <v>1779</v>
      </c>
      <c r="B934" s="19"/>
      <c r="C934" s="23" t="s">
        <v>91</v>
      </c>
      <c r="D934" s="216" t="s">
        <v>1299</v>
      </c>
      <c r="E934" s="14" t="s">
        <v>17</v>
      </c>
      <c r="F934" s="160">
        <v>3</v>
      </c>
      <c r="G934" s="11"/>
      <c r="H934" s="11"/>
      <c r="I934" s="11"/>
      <c r="J934" s="176"/>
      <c r="K934" s="189">
        <v>10.78</v>
      </c>
      <c r="L934" s="58">
        <f t="shared" si="444"/>
        <v>3</v>
      </c>
      <c r="M934" s="101">
        <v>1</v>
      </c>
      <c r="N934" s="133">
        <f t="shared" si="445"/>
        <v>3</v>
      </c>
      <c r="O934" s="11"/>
      <c r="P934" s="11"/>
      <c r="Q934" s="11">
        <f t="shared" si="399"/>
        <v>0</v>
      </c>
      <c r="R934" s="11">
        <f t="shared" si="400"/>
        <v>0</v>
      </c>
      <c r="S934" s="42">
        <f t="shared" si="401"/>
        <v>0</v>
      </c>
      <c r="T934" s="60"/>
    </row>
    <row r="935" spans="1:25" s="1" customFormat="1" ht="37.5" customHeight="1" x14ac:dyDescent="0.25">
      <c r="A935" s="19" t="s">
        <v>1780</v>
      </c>
      <c r="B935" s="19"/>
      <c r="C935" s="23" t="s">
        <v>91</v>
      </c>
      <c r="D935" s="216" t="s">
        <v>1300</v>
      </c>
      <c r="E935" s="14" t="s">
        <v>17</v>
      </c>
      <c r="F935" s="160">
        <v>1</v>
      </c>
      <c r="G935" s="11"/>
      <c r="H935" s="11"/>
      <c r="I935" s="11"/>
      <c r="J935" s="176"/>
      <c r="K935" s="189">
        <v>3.52</v>
      </c>
      <c r="L935" s="58">
        <f t="shared" si="444"/>
        <v>1</v>
      </c>
      <c r="M935" s="101">
        <v>1</v>
      </c>
      <c r="N935" s="133">
        <f t="shared" si="445"/>
        <v>1</v>
      </c>
      <c r="O935" s="11"/>
      <c r="P935" s="11"/>
      <c r="Q935" s="11">
        <f t="shared" si="399"/>
        <v>0</v>
      </c>
      <c r="R935" s="11">
        <f t="shared" si="400"/>
        <v>0</v>
      </c>
      <c r="S935" s="42">
        <f t="shared" si="401"/>
        <v>0</v>
      </c>
      <c r="T935" s="60"/>
    </row>
    <row r="936" spans="1:25" s="1" customFormat="1" ht="37.5" customHeight="1" x14ac:dyDescent="0.25">
      <c r="A936" s="19" t="s">
        <v>1781</v>
      </c>
      <c r="B936" s="19"/>
      <c r="C936" s="23" t="s">
        <v>91</v>
      </c>
      <c r="D936" s="215" t="s">
        <v>1301</v>
      </c>
      <c r="E936" s="14" t="s">
        <v>17</v>
      </c>
      <c r="F936" s="160">
        <v>3</v>
      </c>
      <c r="G936" s="11"/>
      <c r="H936" s="11"/>
      <c r="I936" s="11"/>
      <c r="J936" s="176"/>
      <c r="K936" s="189">
        <v>13.5</v>
      </c>
      <c r="L936" s="58">
        <f t="shared" si="444"/>
        <v>3</v>
      </c>
      <c r="M936" s="101">
        <v>1</v>
      </c>
      <c r="N936" s="133">
        <f t="shared" si="445"/>
        <v>3</v>
      </c>
      <c r="O936" s="11"/>
      <c r="P936" s="11"/>
      <c r="Q936" s="11">
        <f t="shared" si="399"/>
        <v>0</v>
      </c>
      <c r="R936" s="11">
        <f t="shared" si="400"/>
        <v>0</v>
      </c>
      <c r="S936" s="42">
        <f t="shared" si="401"/>
        <v>0</v>
      </c>
      <c r="T936" s="60"/>
    </row>
    <row r="937" spans="1:25" s="1" customFormat="1" ht="37.5" customHeight="1" x14ac:dyDescent="0.25">
      <c r="A937" s="19" t="s">
        <v>1782</v>
      </c>
      <c r="B937" s="19"/>
      <c r="C937" s="23" t="s">
        <v>91</v>
      </c>
      <c r="D937" s="216" t="s">
        <v>1302</v>
      </c>
      <c r="E937" s="14" t="s">
        <v>17</v>
      </c>
      <c r="F937" s="160">
        <v>1</v>
      </c>
      <c r="G937" s="11"/>
      <c r="H937" s="11"/>
      <c r="I937" s="11"/>
      <c r="J937" s="176"/>
      <c r="K937" s="189">
        <v>0.93</v>
      </c>
      <c r="L937" s="58">
        <f t="shared" si="444"/>
        <v>1</v>
      </c>
      <c r="M937" s="101">
        <v>1</v>
      </c>
      <c r="N937" s="133">
        <f t="shared" si="445"/>
        <v>1</v>
      </c>
      <c r="O937" s="11"/>
      <c r="P937" s="11"/>
      <c r="Q937" s="11">
        <f t="shared" si="399"/>
        <v>0</v>
      </c>
      <c r="R937" s="11">
        <f t="shared" si="400"/>
        <v>0</v>
      </c>
      <c r="S937" s="42">
        <f t="shared" si="401"/>
        <v>0</v>
      </c>
      <c r="T937" s="60"/>
    </row>
    <row r="938" spans="1:25" s="1" customFormat="1" ht="37.5" customHeight="1" x14ac:dyDescent="0.25">
      <c r="A938" s="19" t="s">
        <v>1783</v>
      </c>
      <c r="B938" s="19"/>
      <c r="C938" s="23" t="s">
        <v>91</v>
      </c>
      <c r="D938" s="215" t="s">
        <v>1303</v>
      </c>
      <c r="E938" s="14" t="s">
        <v>17</v>
      </c>
      <c r="F938" s="160">
        <v>1</v>
      </c>
      <c r="G938" s="11"/>
      <c r="H938" s="11"/>
      <c r="I938" s="11"/>
      <c r="J938" s="176"/>
      <c r="K938" s="189">
        <v>0.98</v>
      </c>
      <c r="L938" s="58">
        <f t="shared" si="444"/>
        <v>1</v>
      </c>
      <c r="M938" s="101">
        <v>1</v>
      </c>
      <c r="N938" s="133">
        <f t="shared" si="445"/>
        <v>1</v>
      </c>
      <c r="O938" s="11"/>
      <c r="P938" s="11"/>
      <c r="Q938" s="11">
        <f t="shared" si="399"/>
        <v>0</v>
      </c>
      <c r="R938" s="11">
        <f t="shared" si="400"/>
        <v>0</v>
      </c>
      <c r="S938" s="42">
        <f t="shared" si="401"/>
        <v>0</v>
      </c>
      <c r="T938" s="60"/>
    </row>
    <row r="939" spans="1:25" s="1" customFormat="1" ht="37.5" customHeight="1" x14ac:dyDescent="0.25">
      <c r="A939" s="19" t="s">
        <v>1784</v>
      </c>
      <c r="B939" s="19"/>
      <c r="C939" s="23" t="s">
        <v>91</v>
      </c>
      <c r="D939" s="216" t="s">
        <v>1304</v>
      </c>
      <c r="E939" s="14" t="s">
        <v>17</v>
      </c>
      <c r="F939" s="160">
        <v>1</v>
      </c>
      <c r="G939" s="11"/>
      <c r="H939" s="11"/>
      <c r="I939" s="11"/>
      <c r="J939" s="176"/>
      <c r="K939" s="189">
        <v>0.84</v>
      </c>
      <c r="L939" s="58">
        <f t="shared" si="444"/>
        <v>1</v>
      </c>
      <c r="M939" s="101">
        <v>1</v>
      </c>
      <c r="N939" s="133">
        <f t="shared" si="445"/>
        <v>1</v>
      </c>
      <c r="O939" s="11"/>
      <c r="P939" s="11"/>
      <c r="Q939" s="11">
        <f t="shared" si="399"/>
        <v>0</v>
      </c>
      <c r="R939" s="11">
        <f t="shared" si="400"/>
        <v>0</v>
      </c>
      <c r="S939" s="42">
        <f t="shared" si="401"/>
        <v>0</v>
      </c>
      <c r="T939" s="60"/>
    </row>
    <row r="940" spans="1:25" s="1" customFormat="1" ht="37.5" customHeight="1" x14ac:dyDescent="0.25">
      <c r="A940" s="19" t="s">
        <v>1785</v>
      </c>
      <c r="B940" s="19"/>
      <c r="C940" s="23" t="s">
        <v>91</v>
      </c>
      <c r="D940" s="215" t="s">
        <v>1305</v>
      </c>
      <c r="E940" s="14" t="s">
        <v>17</v>
      </c>
      <c r="F940" s="160">
        <v>1</v>
      </c>
      <c r="G940" s="11"/>
      <c r="H940" s="11"/>
      <c r="I940" s="11"/>
      <c r="J940" s="176"/>
      <c r="K940" s="189">
        <v>0.85</v>
      </c>
      <c r="L940" s="58">
        <f t="shared" si="444"/>
        <v>1</v>
      </c>
      <c r="M940" s="101">
        <v>1</v>
      </c>
      <c r="N940" s="133">
        <f t="shared" si="445"/>
        <v>1</v>
      </c>
      <c r="O940" s="11"/>
      <c r="P940" s="11"/>
      <c r="Q940" s="11">
        <f t="shared" si="399"/>
        <v>0</v>
      </c>
      <c r="R940" s="11">
        <f t="shared" si="400"/>
        <v>0</v>
      </c>
      <c r="S940" s="42">
        <f t="shared" si="401"/>
        <v>0</v>
      </c>
      <c r="T940" s="60"/>
    </row>
    <row r="941" spans="1:25" s="1" customFormat="1" ht="37.5" customHeight="1" x14ac:dyDescent="0.25">
      <c r="A941" s="19" t="s">
        <v>1786</v>
      </c>
      <c r="B941" s="19"/>
      <c r="C941" s="23" t="s">
        <v>91</v>
      </c>
      <c r="D941" s="216" t="s">
        <v>1306</v>
      </c>
      <c r="E941" s="14" t="s">
        <v>17</v>
      </c>
      <c r="F941" s="160">
        <v>1</v>
      </c>
      <c r="G941" s="11"/>
      <c r="H941" s="11"/>
      <c r="I941" s="11"/>
      <c r="J941" s="176"/>
      <c r="K941" s="189">
        <v>0.85</v>
      </c>
      <c r="L941" s="58">
        <f t="shared" si="444"/>
        <v>1</v>
      </c>
      <c r="M941" s="101">
        <v>1</v>
      </c>
      <c r="N941" s="133">
        <f t="shared" si="445"/>
        <v>1</v>
      </c>
      <c r="O941" s="11"/>
      <c r="P941" s="11"/>
      <c r="Q941" s="11">
        <f t="shared" ref="Q941:Q1010" si="446">ROUND(N941*O941,2)</f>
        <v>0</v>
      </c>
      <c r="R941" s="11">
        <f t="shared" ref="R941:R1010" si="447">ROUND(N941*P941,2)</f>
        <v>0</v>
      </c>
      <c r="S941" s="42">
        <f t="shared" ref="S941:S1010" si="448">ROUND(Q941+R941,2)</f>
        <v>0</v>
      </c>
      <c r="T941" s="60"/>
    </row>
    <row r="942" spans="1:25" s="1" customFormat="1" ht="15.75" customHeight="1" x14ac:dyDescent="0.25">
      <c r="A942" s="19" t="s">
        <v>1787</v>
      </c>
      <c r="B942" s="19"/>
      <c r="C942" s="23" t="s">
        <v>91</v>
      </c>
      <c r="D942" s="215" t="s">
        <v>978</v>
      </c>
      <c r="E942" s="14" t="s">
        <v>3</v>
      </c>
      <c r="F942" s="160">
        <v>1</v>
      </c>
      <c r="G942" s="11"/>
      <c r="H942" s="11"/>
      <c r="I942" s="11"/>
      <c r="J942" s="176"/>
      <c r="K942" s="189"/>
      <c r="L942" s="58">
        <f t="shared" si="444"/>
        <v>1</v>
      </c>
      <c r="M942" s="101"/>
      <c r="N942" s="133"/>
      <c r="O942" s="11"/>
      <c r="P942" s="11"/>
      <c r="Q942" s="11">
        <f t="shared" si="446"/>
        <v>0</v>
      </c>
      <c r="R942" s="11">
        <f t="shared" si="447"/>
        <v>0</v>
      </c>
      <c r="S942" s="42">
        <f t="shared" si="448"/>
        <v>0</v>
      </c>
      <c r="T942" s="60"/>
    </row>
    <row r="943" spans="1:25" s="88" customFormat="1" ht="15.75" customHeight="1" x14ac:dyDescent="0.25">
      <c r="A943" s="44" t="s">
        <v>1788</v>
      </c>
      <c r="B943" s="44"/>
      <c r="C943" s="44" t="s">
        <v>90</v>
      </c>
      <c r="D943" s="70" t="s">
        <v>851</v>
      </c>
      <c r="E943" s="41" t="s">
        <v>17</v>
      </c>
      <c r="F943" s="41">
        <f>F944</f>
        <v>1</v>
      </c>
      <c r="G943" s="41"/>
      <c r="H943" s="41"/>
      <c r="I943" s="41"/>
      <c r="J943" s="41"/>
      <c r="K943" s="41"/>
      <c r="L943" s="100">
        <v>1</v>
      </c>
      <c r="M943" s="100">
        <v>1</v>
      </c>
      <c r="N943" s="106">
        <v>1</v>
      </c>
      <c r="O943" s="42"/>
      <c r="P943" s="42"/>
      <c r="Q943" s="46">
        <f t="shared" si="446"/>
        <v>0</v>
      </c>
      <c r="R943" s="46">
        <f t="shared" si="447"/>
        <v>0</v>
      </c>
      <c r="S943" s="42">
        <f t="shared" si="448"/>
        <v>0</v>
      </c>
      <c r="T943" s="63"/>
      <c r="U943" s="87"/>
      <c r="V943" s="87"/>
      <c r="W943" s="87"/>
      <c r="X943" s="87"/>
      <c r="Y943" s="87"/>
    </row>
    <row r="944" spans="1:25" s="1" customFormat="1" ht="17.25" customHeight="1" x14ac:dyDescent="0.25">
      <c r="A944" s="19" t="s">
        <v>1789</v>
      </c>
      <c r="B944" s="19"/>
      <c r="C944" s="19" t="s">
        <v>91</v>
      </c>
      <c r="D944" s="215" t="s">
        <v>1287</v>
      </c>
      <c r="E944" s="14" t="s">
        <v>17</v>
      </c>
      <c r="F944" s="14">
        <v>1</v>
      </c>
      <c r="G944" s="14"/>
      <c r="H944" s="14"/>
      <c r="I944" s="14"/>
      <c r="J944" s="45"/>
      <c r="K944" s="188"/>
      <c r="L944" s="104">
        <f>F944</f>
        <v>1</v>
      </c>
      <c r="M944" s="104">
        <v>1</v>
      </c>
      <c r="N944" s="134">
        <f>M944*L944</f>
        <v>1</v>
      </c>
      <c r="O944" s="11"/>
      <c r="P944" s="11"/>
      <c r="Q944" s="11">
        <f t="shared" si="446"/>
        <v>0</v>
      </c>
      <c r="R944" s="11">
        <f t="shared" si="447"/>
        <v>0</v>
      </c>
      <c r="S944" s="42">
        <f t="shared" si="448"/>
        <v>0</v>
      </c>
      <c r="T944" s="60"/>
      <c r="U944" s="4"/>
    </row>
    <row r="945" spans="1:25" s="88" customFormat="1" ht="27.75" customHeight="1" x14ac:dyDescent="0.25">
      <c r="A945" s="44" t="s">
        <v>1790</v>
      </c>
      <c r="B945" s="230" t="s">
        <v>1627</v>
      </c>
      <c r="C945" s="40" t="s">
        <v>90</v>
      </c>
      <c r="D945" s="72" t="s">
        <v>192</v>
      </c>
      <c r="E945" s="41" t="s">
        <v>17</v>
      </c>
      <c r="F945" s="71">
        <f>F946</f>
        <v>2</v>
      </c>
      <c r="G945" s="71"/>
      <c r="H945" s="71"/>
      <c r="I945" s="71"/>
      <c r="J945" s="71"/>
      <c r="K945" s="71"/>
      <c r="L945" s="71">
        <f>F945</f>
        <v>2</v>
      </c>
      <c r="M945" s="102">
        <v>1</v>
      </c>
      <c r="N945" s="108">
        <f>ROUND(M945*L945,2)</f>
        <v>2</v>
      </c>
      <c r="O945" s="42"/>
      <c r="P945" s="42"/>
      <c r="Q945" s="46">
        <f t="shared" si="446"/>
        <v>0</v>
      </c>
      <c r="R945" s="46">
        <f t="shared" si="447"/>
        <v>0</v>
      </c>
      <c r="S945" s="42">
        <f t="shared" si="448"/>
        <v>0</v>
      </c>
      <c r="T945" s="63"/>
      <c r="U945" s="87"/>
      <c r="V945" s="87"/>
      <c r="W945" s="87"/>
      <c r="X945" s="87"/>
      <c r="Y945" s="87"/>
    </row>
    <row r="946" spans="1:25" s="88" customFormat="1" ht="27.75" customHeight="1" x14ac:dyDescent="0.25">
      <c r="A946" s="19" t="s">
        <v>1791</v>
      </c>
      <c r="B946" s="19"/>
      <c r="C946" s="19" t="s">
        <v>91</v>
      </c>
      <c r="D946" s="214" t="s">
        <v>1266</v>
      </c>
      <c r="E946" s="28" t="s">
        <v>17</v>
      </c>
      <c r="F946" s="135">
        <v>2</v>
      </c>
      <c r="G946" s="59"/>
      <c r="H946" s="59"/>
      <c r="I946" s="59"/>
      <c r="J946" s="71"/>
      <c r="K946" s="192"/>
      <c r="L946" s="58">
        <f>F946</f>
        <v>2</v>
      </c>
      <c r="M946" s="101">
        <v>1</v>
      </c>
      <c r="N946" s="133">
        <f t="shared" ref="N946" si="449">ROUND(M946*L946,2)</f>
        <v>2</v>
      </c>
      <c r="O946" s="25"/>
      <c r="P946" s="25"/>
      <c r="Q946" s="11">
        <f t="shared" si="446"/>
        <v>0</v>
      </c>
      <c r="R946" s="11">
        <f t="shared" si="447"/>
        <v>0</v>
      </c>
      <c r="S946" s="42">
        <f t="shared" si="448"/>
        <v>0</v>
      </c>
      <c r="T946" s="63"/>
      <c r="U946" s="87"/>
      <c r="V946" s="87"/>
      <c r="W946" s="87"/>
      <c r="X946" s="87"/>
      <c r="Y946" s="87"/>
    </row>
    <row r="947" spans="1:25" s="92" customFormat="1" ht="27" customHeight="1" x14ac:dyDescent="0.25">
      <c r="A947" s="44" t="s">
        <v>1792</v>
      </c>
      <c r="B947" s="230" t="s">
        <v>1626</v>
      </c>
      <c r="C947" s="44" t="s">
        <v>90</v>
      </c>
      <c r="D947" s="51" t="s">
        <v>876</v>
      </c>
      <c r="E947" s="41" t="s">
        <v>3</v>
      </c>
      <c r="F947" s="78">
        <f>F948</f>
        <v>52.89</v>
      </c>
      <c r="G947" s="41"/>
      <c r="H947" s="41"/>
      <c r="I947" s="41"/>
      <c r="J947" s="41"/>
      <c r="K947" s="78">
        <f t="shared" ref="K947:K952" si="450">F947</f>
        <v>52.89</v>
      </c>
      <c r="L947" s="78">
        <f t="shared" ref="L947:L952" si="451">K947</f>
        <v>52.89</v>
      </c>
      <c r="M947" s="102">
        <v>1</v>
      </c>
      <c r="N947" s="108">
        <f t="shared" ref="N947:N952" si="452">ROUND(M947*L947,2)</f>
        <v>52.89</v>
      </c>
      <c r="O947" s="42"/>
      <c r="P947" s="42"/>
      <c r="Q947" s="46">
        <f t="shared" si="446"/>
        <v>0</v>
      </c>
      <c r="R947" s="46">
        <f t="shared" si="447"/>
        <v>0</v>
      </c>
      <c r="S947" s="42">
        <f t="shared" si="448"/>
        <v>0</v>
      </c>
      <c r="T947" s="62"/>
    </row>
    <row r="948" spans="1:25" s="152" customFormat="1" ht="54" customHeight="1" x14ac:dyDescent="0.25">
      <c r="A948" s="19" t="s">
        <v>1793</v>
      </c>
      <c r="B948" s="19"/>
      <c r="C948" s="19" t="s">
        <v>91</v>
      </c>
      <c r="D948" s="214" t="s">
        <v>1232</v>
      </c>
      <c r="E948" s="14" t="s">
        <v>3</v>
      </c>
      <c r="F948" s="57">
        <v>52.89</v>
      </c>
      <c r="G948" s="14"/>
      <c r="H948" s="14"/>
      <c r="I948" s="14"/>
      <c r="J948" s="45"/>
      <c r="K948" s="193">
        <f t="shared" si="450"/>
        <v>52.89</v>
      </c>
      <c r="L948" s="57">
        <f t="shared" si="451"/>
        <v>52.89</v>
      </c>
      <c r="M948" s="101">
        <v>1.1000000000000001</v>
      </c>
      <c r="N948" s="107">
        <f t="shared" si="452"/>
        <v>58.18</v>
      </c>
      <c r="O948" s="11"/>
      <c r="P948" s="11"/>
      <c r="Q948" s="11">
        <f t="shared" si="446"/>
        <v>0</v>
      </c>
      <c r="R948" s="11">
        <f t="shared" si="447"/>
        <v>0</v>
      </c>
      <c r="S948" s="42">
        <f t="shared" si="448"/>
        <v>0</v>
      </c>
      <c r="T948" s="60"/>
      <c r="U948" s="151"/>
    </row>
    <row r="949" spans="1:25" s="152" customFormat="1" ht="25.5" customHeight="1" x14ac:dyDescent="0.25">
      <c r="A949" s="19" t="s">
        <v>2556</v>
      </c>
      <c r="B949" s="19"/>
      <c r="C949" s="19" t="s">
        <v>91</v>
      </c>
      <c r="D949" s="69" t="s">
        <v>2516</v>
      </c>
      <c r="E949" s="14" t="s">
        <v>2</v>
      </c>
      <c r="F949" s="292">
        <f>F948</f>
        <v>52.89</v>
      </c>
      <c r="G949" s="292"/>
      <c r="H949" s="292"/>
      <c r="I949" s="292"/>
      <c r="J949" s="292"/>
      <c r="K949" s="292">
        <f t="shared" si="450"/>
        <v>52.89</v>
      </c>
      <c r="L949" s="292">
        <f t="shared" si="451"/>
        <v>52.89</v>
      </c>
      <c r="M949" s="290">
        <v>1</v>
      </c>
      <c r="N949" s="107">
        <f t="shared" si="452"/>
        <v>52.89</v>
      </c>
      <c r="O949" s="11"/>
      <c r="P949" s="11"/>
      <c r="Q949" s="11">
        <f t="shared" si="446"/>
        <v>0</v>
      </c>
      <c r="R949" s="11">
        <f t="shared" si="447"/>
        <v>0</v>
      </c>
      <c r="S949" s="42">
        <f t="shared" si="448"/>
        <v>0</v>
      </c>
      <c r="T949" s="60"/>
    </row>
    <row r="950" spans="1:25" s="92" customFormat="1" ht="27" customHeight="1" x14ac:dyDescent="0.25">
      <c r="A950" s="44" t="s">
        <v>1794</v>
      </c>
      <c r="B950" s="230" t="s">
        <v>1627</v>
      </c>
      <c r="C950" s="44" t="s">
        <v>90</v>
      </c>
      <c r="D950" s="51" t="s">
        <v>1231</v>
      </c>
      <c r="E950" s="41" t="s">
        <v>17</v>
      </c>
      <c r="F950" s="78">
        <f>F951</f>
        <v>1</v>
      </c>
      <c r="G950" s="41"/>
      <c r="H950" s="41"/>
      <c r="I950" s="41"/>
      <c r="J950" s="41"/>
      <c r="K950" s="71">
        <f t="shared" si="450"/>
        <v>1</v>
      </c>
      <c r="L950" s="100">
        <f t="shared" si="451"/>
        <v>1</v>
      </c>
      <c r="M950" s="102">
        <v>1</v>
      </c>
      <c r="N950" s="108">
        <f t="shared" si="452"/>
        <v>1</v>
      </c>
      <c r="O950" s="42"/>
      <c r="P950" s="42"/>
      <c r="Q950" s="46">
        <f t="shared" si="446"/>
        <v>0</v>
      </c>
      <c r="R950" s="46">
        <f t="shared" si="447"/>
        <v>0</v>
      </c>
      <c r="S950" s="42">
        <f t="shared" si="448"/>
        <v>0</v>
      </c>
      <c r="T950" s="62"/>
    </row>
    <row r="951" spans="1:25" s="152" customFormat="1" ht="23.25" customHeight="1" x14ac:dyDescent="0.25">
      <c r="A951" s="19" t="s">
        <v>1795</v>
      </c>
      <c r="B951" s="19"/>
      <c r="C951" s="19" t="s">
        <v>91</v>
      </c>
      <c r="D951" s="214" t="s">
        <v>1267</v>
      </c>
      <c r="E951" s="14" t="s">
        <v>17</v>
      </c>
      <c r="F951" s="57">
        <v>1</v>
      </c>
      <c r="G951" s="14"/>
      <c r="H951" s="14"/>
      <c r="I951" s="14"/>
      <c r="J951" s="45"/>
      <c r="K951" s="195">
        <f t="shared" si="450"/>
        <v>1</v>
      </c>
      <c r="L951" s="101">
        <f t="shared" si="451"/>
        <v>1</v>
      </c>
      <c r="M951" s="101">
        <v>1</v>
      </c>
      <c r="N951" s="107">
        <f t="shared" si="452"/>
        <v>1</v>
      </c>
      <c r="O951" s="11"/>
      <c r="P951" s="11"/>
      <c r="Q951" s="11">
        <f t="shared" si="446"/>
        <v>0</v>
      </c>
      <c r="R951" s="11">
        <f t="shared" si="447"/>
        <v>0</v>
      </c>
      <c r="S951" s="42">
        <f t="shared" si="448"/>
        <v>0</v>
      </c>
      <c r="T951" s="60"/>
      <c r="U951" s="151"/>
    </row>
    <row r="952" spans="1:25" s="92" customFormat="1" ht="27" customHeight="1" x14ac:dyDescent="0.25">
      <c r="A952" s="44" t="s">
        <v>2597</v>
      </c>
      <c r="B952" s="230" t="s">
        <v>1627</v>
      </c>
      <c r="C952" s="44" t="s">
        <v>90</v>
      </c>
      <c r="D952" s="51" t="s">
        <v>2596</v>
      </c>
      <c r="E952" s="41" t="s">
        <v>17</v>
      </c>
      <c r="F952" s="78">
        <f>F953</f>
        <v>1</v>
      </c>
      <c r="G952" s="41"/>
      <c r="H952" s="41"/>
      <c r="I952" s="41"/>
      <c r="J952" s="41"/>
      <c r="K952" s="71">
        <f t="shared" si="450"/>
        <v>1</v>
      </c>
      <c r="L952" s="100">
        <f t="shared" si="451"/>
        <v>1</v>
      </c>
      <c r="M952" s="102">
        <v>1</v>
      </c>
      <c r="N952" s="108">
        <f t="shared" si="452"/>
        <v>1</v>
      </c>
      <c r="O952" s="42"/>
      <c r="P952" s="42"/>
      <c r="Q952" s="46">
        <f t="shared" ref="Q952:Q953" si="453">ROUND(N952*O952,2)</f>
        <v>0</v>
      </c>
      <c r="R952" s="46">
        <f t="shared" ref="R952:R953" si="454">ROUND(N952*P952,2)</f>
        <v>0</v>
      </c>
      <c r="S952" s="42">
        <f t="shared" ref="S952:S953" si="455">ROUND(Q952+R952,2)</f>
        <v>0</v>
      </c>
      <c r="T952" s="62"/>
    </row>
    <row r="953" spans="1:25" s="152" customFormat="1" ht="21" customHeight="1" x14ac:dyDescent="0.25">
      <c r="A953" s="19" t="s">
        <v>2598</v>
      </c>
      <c r="B953" s="19"/>
      <c r="C953" s="23" t="s">
        <v>91</v>
      </c>
      <c r="D953" s="215" t="s">
        <v>1265</v>
      </c>
      <c r="E953" s="14" t="s">
        <v>17</v>
      </c>
      <c r="F953" s="160">
        <v>1</v>
      </c>
      <c r="G953" s="11"/>
      <c r="H953" s="11"/>
      <c r="I953" s="11"/>
      <c r="J953" s="158"/>
      <c r="K953" s="11"/>
      <c r="L953" s="58">
        <f>F953</f>
        <v>1</v>
      </c>
      <c r="M953" s="101">
        <v>1</v>
      </c>
      <c r="N953" s="107">
        <f t="shared" ref="N953" si="456">M953*L953</f>
        <v>1</v>
      </c>
      <c r="O953" s="11"/>
      <c r="P953" s="11"/>
      <c r="Q953" s="11">
        <f t="shared" si="453"/>
        <v>0</v>
      </c>
      <c r="R953" s="11">
        <f t="shared" si="454"/>
        <v>0</v>
      </c>
      <c r="S953" s="25">
        <f t="shared" si="455"/>
        <v>0</v>
      </c>
      <c r="T953" s="60"/>
    </row>
    <row r="954" spans="1:25" s="86" customFormat="1" ht="22.5" customHeight="1" x14ac:dyDescent="0.25">
      <c r="A954" s="65" t="s">
        <v>54</v>
      </c>
      <c r="B954" s="65"/>
      <c r="C954" s="65"/>
      <c r="D954" s="49" t="s">
        <v>1234</v>
      </c>
      <c r="E954" s="66"/>
      <c r="F954" s="67"/>
      <c r="G954" s="66"/>
      <c r="H954" s="66"/>
      <c r="I954" s="66"/>
      <c r="J954" s="66"/>
      <c r="K954" s="66"/>
      <c r="L954" s="144"/>
      <c r="M954" s="98"/>
      <c r="N954" s="105"/>
      <c r="O954" s="68"/>
      <c r="P954" s="68"/>
      <c r="Q954" s="39"/>
      <c r="R954" s="39"/>
      <c r="S954" s="68"/>
      <c r="T954" s="68"/>
      <c r="U954" s="85"/>
      <c r="V954" s="85"/>
      <c r="W954" s="85"/>
      <c r="X954" s="85"/>
      <c r="Y954" s="85"/>
    </row>
    <row r="955" spans="1:25" s="92" customFormat="1" ht="32.25" customHeight="1" x14ac:dyDescent="0.25">
      <c r="A955" s="44" t="s">
        <v>1796</v>
      </c>
      <c r="B955" s="230" t="s">
        <v>1624</v>
      </c>
      <c r="C955" s="44" t="s">
        <v>90</v>
      </c>
      <c r="D955" s="51" t="s">
        <v>92</v>
      </c>
      <c r="E955" s="41" t="s">
        <v>3</v>
      </c>
      <c r="F955" s="71"/>
      <c r="G955" s="41"/>
      <c r="H955" s="41"/>
      <c r="I955" s="41"/>
      <c r="J955" s="43"/>
      <c r="K955" s="43">
        <f>SUM(K956:K971)</f>
        <v>61.85</v>
      </c>
      <c r="L955" s="43"/>
      <c r="M955" s="100"/>
      <c r="N955" s="43">
        <f>K955</f>
        <v>61.85</v>
      </c>
      <c r="O955" s="42"/>
      <c r="P955" s="42"/>
      <c r="Q955" s="46">
        <f t="shared" si="446"/>
        <v>0</v>
      </c>
      <c r="R955" s="46">
        <f t="shared" si="447"/>
        <v>0</v>
      </c>
      <c r="S955" s="42">
        <f t="shared" si="448"/>
        <v>0</v>
      </c>
      <c r="T955" s="42" t="s">
        <v>93</v>
      </c>
      <c r="U955" s="91"/>
      <c r="V955" s="91"/>
      <c r="W955" s="91"/>
      <c r="X955" s="91"/>
      <c r="Y955" s="91"/>
    </row>
    <row r="956" spans="1:25" s="92" customFormat="1" ht="22.5" customHeight="1" x14ac:dyDescent="0.25">
      <c r="A956" s="19" t="s">
        <v>1797</v>
      </c>
      <c r="B956" s="23"/>
      <c r="C956" s="23" t="s">
        <v>91</v>
      </c>
      <c r="D956" s="215" t="s">
        <v>1268</v>
      </c>
      <c r="E956" s="28" t="s">
        <v>1228</v>
      </c>
      <c r="F956" s="59"/>
      <c r="G956" s="28">
        <v>0.8</v>
      </c>
      <c r="H956" s="28">
        <v>0.4</v>
      </c>
      <c r="I956" s="11">
        <f>(G956+H956)*2</f>
        <v>2.4</v>
      </c>
      <c r="J956" s="163">
        <v>0.14000000000000001</v>
      </c>
      <c r="K956" s="189">
        <f>I956*J956</f>
        <v>0.34</v>
      </c>
      <c r="L956" s="11">
        <f>J956</f>
        <v>0.14000000000000001</v>
      </c>
      <c r="M956" s="101">
        <v>1.1000000000000001</v>
      </c>
      <c r="N956" s="133">
        <f>M956*L956</f>
        <v>0.154</v>
      </c>
      <c r="O956" s="25"/>
      <c r="P956" s="25"/>
      <c r="Q956" s="11">
        <f t="shared" si="446"/>
        <v>0</v>
      </c>
      <c r="R956" s="11">
        <f t="shared" si="447"/>
        <v>0</v>
      </c>
      <c r="S956" s="42">
        <f t="shared" si="448"/>
        <v>0</v>
      </c>
      <c r="T956" s="42"/>
      <c r="U956" s="91"/>
      <c r="V956" s="91"/>
      <c r="W956" s="91"/>
      <c r="X956" s="91"/>
      <c r="Y956" s="91"/>
    </row>
    <row r="957" spans="1:25" s="92" customFormat="1" ht="22.5" customHeight="1" x14ac:dyDescent="0.25">
      <c r="A957" s="19" t="s">
        <v>1798</v>
      </c>
      <c r="B957" s="23"/>
      <c r="C957" s="23" t="s">
        <v>91</v>
      </c>
      <c r="D957" s="215" t="s">
        <v>1269</v>
      </c>
      <c r="E957" s="28" t="s">
        <v>1228</v>
      </c>
      <c r="F957" s="59"/>
      <c r="G957" s="28">
        <v>0.9</v>
      </c>
      <c r="H957" s="28">
        <v>0.35</v>
      </c>
      <c r="I957" s="11">
        <f t="shared" ref="I957:I959" si="457">(G957+H957)*2</f>
        <v>2.5</v>
      </c>
      <c r="J957" s="163">
        <v>1.1599999999999999</v>
      </c>
      <c r="K957" s="189">
        <f t="shared" ref="K957:K959" si="458">I957*J957</f>
        <v>2.9</v>
      </c>
      <c r="L957" s="11">
        <f t="shared" ref="L957:L959" si="459">J957</f>
        <v>1.1599999999999999</v>
      </c>
      <c r="M957" s="101">
        <v>1.1000000000000001</v>
      </c>
      <c r="N957" s="133">
        <f>M957*L957</f>
        <v>1.276</v>
      </c>
      <c r="O957" s="25"/>
      <c r="P957" s="25"/>
      <c r="Q957" s="11">
        <f t="shared" si="446"/>
        <v>0</v>
      </c>
      <c r="R957" s="11">
        <f t="shared" si="447"/>
        <v>0</v>
      </c>
      <c r="S957" s="42">
        <f t="shared" si="448"/>
        <v>0</v>
      </c>
      <c r="T957" s="42"/>
      <c r="U957" s="91"/>
      <c r="V957" s="91"/>
      <c r="W957" s="91"/>
      <c r="X957" s="91"/>
      <c r="Y957" s="91"/>
    </row>
    <row r="958" spans="1:25" s="92" customFormat="1" ht="22.5" customHeight="1" x14ac:dyDescent="0.25">
      <c r="A958" s="19" t="s">
        <v>1799</v>
      </c>
      <c r="B958" s="23"/>
      <c r="C958" s="23" t="s">
        <v>91</v>
      </c>
      <c r="D958" s="215" t="s">
        <v>1270</v>
      </c>
      <c r="E958" s="28" t="s">
        <v>1228</v>
      </c>
      <c r="F958" s="59"/>
      <c r="G958" s="28">
        <v>1</v>
      </c>
      <c r="H958" s="28">
        <v>0.25</v>
      </c>
      <c r="I958" s="11">
        <f t="shared" si="457"/>
        <v>2.5</v>
      </c>
      <c r="J958" s="163">
        <v>3.91</v>
      </c>
      <c r="K958" s="189">
        <f t="shared" si="458"/>
        <v>9.7799999999999994</v>
      </c>
      <c r="L958" s="11">
        <f t="shared" si="459"/>
        <v>3.91</v>
      </c>
      <c r="M958" s="101">
        <v>1.1000000000000001</v>
      </c>
      <c r="N958" s="133">
        <f t="shared" ref="N958:N959" si="460">M958*L958</f>
        <v>4.3010000000000002</v>
      </c>
      <c r="O958" s="25"/>
      <c r="P958" s="25"/>
      <c r="Q958" s="11">
        <f t="shared" si="446"/>
        <v>0</v>
      </c>
      <c r="R958" s="11">
        <f t="shared" si="447"/>
        <v>0</v>
      </c>
      <c r="S958" s="42">
        <f t="shared" si="448"/>
        <v>0</v>
      </c>
      <c r="T958" s="42"/>
      <c r="U958" s="91"/>
      <c r="V958" s="91"/>
      <c r="W958" s="91"/>
      <c r="X958" s="91"/>
      <c r="Y958" s="91"/>
    </row>
    <row r="959" spans="1:25" s="92" customFormat="1" ht="22.5" customHeight="1" x14ac:dyDescent="0.25">
      <c r="A959" s="19" t="s">
        <v>1800</v>
      </c>
      <c r="B959" s="23"/>
      <c r="C959" s="23" t="s">
        <v>91</v>
      </c>
      <c r="D959" s="215" t="s">
        <v>1271</v>
      </c>
      <c r="E959" s="28" t="s">
        <v>1228</v>
      </c>
      <c r="F959" s="59"/>
      <c r="G959" s="28">
        <v>0.9</v>
      </c>
      <c r="H959" s="28">
        <v>0.35</v>
      </c>
      <c r="I959" s="11">
        <f t="shared" si="457"/>
        <v>2.5</v>
      </c>
      <c r="J959" s="163">
        <v>1.1299999999999999</v>
      </c>
      <c r="K959" s="189">
        <f t="shared" si="458"/>
        <v>2.83</v>
      </c>
      <c r="L959" s="11">
        <f t="shared" si="459"/>
        <v>1.1299999999999999</v>
      </c>
      <c r="M959" s="101">
        <v>1.1000000000000001</v>
      </c>
      <c r="N959" s="133">
        <f t="shared" si="460"/>
        <v>1.2430000000000001</v>
      </c>
      <c r="O959" s="25"/>
      <c r="P959" s="25"/>
      <c r="Q959" s="11">
        <f t="shared" si="446"/>
        <v>0</v>
      </c>
      <c r="R959" s="11">
        <f t="shared" si="447"/>
        <v>0</v>
      </c>
      <c r="S959" s="42">
        <f t="shared" si="448"/>
        <v>0</v>
      </c>
      <c r="T959" s="42"/>
      <c r="U959" s="91"/>
      <c r="V959" s="91"/>
      <c r="W959" s="91"/>
      <c r="X959" s="91"/>
      <c r="Y959" s="91"/>
    </row>
    <row r="960" spans="1:25" s="92" customFormat="1" ht="22.5" customHeight="1" x14ac:dyDescent="0.25">
      <c r="A960" s="19" t="s">
        <v>1801</v>
      </c>
      <c r="B960" s="23"/>
      <c r="C960" s="23" t="s">
        <v>91</v>
      </c>
      <c r="D960" s="215" t="s">
        <v>1272</v>
      </c>
      <c r="E960" s="28" t="s">
        <v>1228</v>
      </c>
      <c r="F960" s="135"/>
      <c r="G960" s="28"/>
      <c r="H960" s="28"/>
      <c r="I960" s="11">
        <f>(G960+H960)*2</f>
        <v>0</v>
      </c>
      <c r="J960" s="163">
        <v>22.46</v>
      </c>
      <c r="K960" s="189">
        <f>0.5*3.14*J960</f>
        <v>35.26</v>
      </c>
      <c r="L960" s="11">
        <f t="shared" ref="L960" si="461">J960</f>
        <v>22.46</v>
      </c>
      <c r="M960" s="101">
        <v>1.1000000000000001</v>
      </c>
      <c r="N960" s="133">
        <f t="shared" ref="N960" si="462">M960*L960</f>
        <v>24.706</v>
      </c>
      <c r="O960" s="25"/>
      <c r="P960" s="25"/>
      <c r="Q960" s="11">
        <f t="shared" si="446"/>
        <v>0</v>
      </c>
      <c r="R960" s="11">
        <f t="shared" si="447"/>
        <v>0</v>
      </c>
      <c r="S960" s="42">
        <f t="shared" si="448"/>
        <v>0</v>
      </c>
      <c r="T960" s="42"/>
      <c r="U960" s="91"/>
      <c r="V960" s="91"/>
      <c r="W960" s="91"/>
      <c r="X960" s="91"/>
      <c r="Y960" s="91"/>
    </row>
    <row r="961" spans="1:25" s="92" customFormat="1" ht="22.5" customHeight="1" x14ac:dyDescent="0.25">
      <c r="A961" s="19" t="s">
        <v>1802</v>
      </c>
      <c r="B961" s="23"/>
      <c r="C961" s="23" t="s">
        <v>91</v>
      </c>
      <c r="D961" s="215" t="s">
        <v>1273</v>
      </c>
      <c r="E961" s="14" t="s">
        <v>17</v>
      </c>
      <c r="F961" s="153">
        <v>1</v>
      </c>
      <c r="G961" s="28">
        <v>0.4</v>
      </c>
      <c r="H961" s="28">
        <v>0.8</v>
      </c>
      <c r="I961" s="11">
        <f>(G961+H961)*2</f>
        <v>2.4</v>
      </c>
      <c r="J961" s="238">
        <v>0.3</v>
      </c>
      <c r="K961" s="189">
        <f>F961*I961*J961</f>
        <v>0.72</v>
      </c>
      <c r="L961" s="58">
        <f>F961</f>
        <v>1</v>
      </c>
      <c r="M961" s="101">
        <v>1</v>
      </c>
      <c r="N961" s="133">
        <f t="shared" ref="N961:N964" si="463">M961*L961</f>
        <v>1</v>
      </c>
      <c r="O961" s="25"/>
      <c r="P961" s="25"/>
      <c r="Q961" s="11">
        <f t="shared" si="446"/>
        <v>0</v>
      </c>
      <c r="R961" s="11">
        <f t="shared" si="447"/>
        <v>0</v>
      </c>
      <c r="S961" s="42">
        <f t="shared" si="448"/>
        <v>0</v>
      </c>
      <c r="T961" s="42"/>
      <c r="U961" s="91"/>
      <c r="V961" s="91"/>
      <c r="W961" s="91"/>
      <c r="X961" s="91"/>
      <c r="Y961" s="91"/>
    </row>
    <row r="962" spans="1:25" s="92" customFormat="1" ht="22.5" customHeight="1" x14ac:dyDescent="0.25">
      <c r="A962" s="19" t="s">
        <v>1803</v>
      </c>
      <c r="B962" s="23"/>
      <c r="C962" s="23" t="s">
        <v>91</v>
      </c>
      <c r="D962" s="215" t="s">
        <v>1274</v>
      </c>
      <c r="E962" s="14" t="s">
        <v>17</v>
      </c>
      <c r="F962" s="153">
        <v>2</v>
      </c>
      <c r="G962" s="28"/>
      <c r="H962" s="28"/>
      <c r="I962" s="11">
        <f t="shared" ref="I962:I971" si="464">(G962+H962)*2</f>
        <v>0</v>
      </c>
      <c r="J962" s="239"/>
      <c r="K962" s="189">
        <f t="shared" ref="K962:K971" si="465">F962*I962*J962</f>
        <v>0</v>
      </c>
      <c r="L962" s="58">
        <f t="shared" ref="L962:L964" si="466">F962</f>
        <v>2</v>
      </c>
      <c r="M962" s="101">
        <v>1</v>
      </c>
      <c r="N962" s="133">
        <f t="shared" si="463"/>
        <v>2</v>
      </c>
      <c r="O962" s="25"/>
      <c r="P962" s="25"/>
      <c r="Q962" s="11">
        <f t="shared" si="446"/>
        <v>0</v>
      </c>
      <c r="R962" s="11">
        <f t="shared" si="447"/>
        <v>0</v>
      </c>
      <c r="S962" s="42">
        <f t="shared" si="448"/>
        <v>0</v>
      </c>
      <c r="T962" s="42"/>
      <c r="U962" s="91"/>
      <c r="V962" s="91"/>
      <c r="W962" s="91"/>
      <c r="X962" s="91"/>
      <c r="Y962" s="91"/>
    </row>
    <row r="963" spans="1:25" s="92" customFormat="1" ht="22.5" customHeight="1" x14ac:dyDescent="0.25">
      <c r="A963" s="19" t="s">
        <v>1804</v>
      </c>
      <c r="B963" s="23"/>
      <c r="C963" s="23" t="s">
        <v>91</v>
      </c>
      <c r="D963" s="215" t="s">
        <v>1275</v>
      </c>
      <c r="E963" s="14" t="s">
        <v>17</v>
      </c>
      <c r="F963" s="153">
        <v>2</v>
      </c>
      <c r="G963" s="28"/>
      <c r="H963" s="28"/>
      <c r="I963" s="11">
        <f t="shared" si="464"/>
        <v>0</v>
      </c>
      <c r="J963" s="239"/>
      <c r="K963" s="189">
        <f t="shared" si="465"/>
        <v>0</v>
      </c>
      <c r="L963" s="58">
        <f t="shared" si="466"/>
        <v>2</v>
      </c>
      <c r="M963" s="101">
        <v>1</v>
      </c>
      <c r="N963" s="133">
        <f t="shared" si="463"/>
        <v>2</v>
      </c>
      <c r="O963" s="25"/>
      <c r="P963" s="25"/>
      <c r="Q963" s="11">
        <f t="shared" si="446"/>
        <v>0</v>
      </c>
      <c r="R963" s="11">
        <f t="shared" si="447"/>
        <v>0</v>
      </c>
      <c r="S963" s="42">
        <f t="shared" si="448"/>
        <v>0</v>
      </c>
      <c r="T963" s="42"/>
      <c r="U963" s="91"/>
      <c r="V963" s="91"/>
      <c r="W963" s="91"/>
      <c r="X963" s="91"/>
      <c r="Y963" s="91"/>
    </row>
    <row r="964" spans="1:25" s="92" customFormat="1" ht="22.5" customHeight="1" x14ac:dyDescent="0.25">
      <c r="A964" s="19" t="s">
        <v>1805</v>
      </c>
      <c r="B964" s="23"/>
      <c r="C964" s="23" t="s">
        <v>91</v>
      </c>
      <c r="D964" s="216" t="s">
        <v>1265</v>
      </c>
      <c r="E964" s="14" t="s">
        <v>17</v>
      </c>
      <c r="F964" s="164">
        <v>1</v>
      </c>
      <c r="G964" s="28"/>
      <c r="H964" s="28"/>
      <c r="I964" s="11">
        <f t="shared" si="464"/>
        <v>0</v>
      </c>
      <c r="J964" s="239"/>
      <c r="K964" s="189">
        <f t="shared" si="465"/>
        <v>0</v>
      </c>
      <c r="L964" s="58">
        <f t="shared" si="466"/>
        <v>1</v>
      </c>
      <c r="M964" s="101">
        <v>1</v>
      </c>
      <c r="N964" s="133">
        <f t="shared" si="463"/>
        <v>1</v>
      </c>
      <c r="O964" s="25"/>
      <c r="P964" s="25"/>
      <c r="Q964" s="11">
        <f t="shared" si="446"/>
        <v>0</v>
      </c>
      <c r="R964" s="11">
        <f t="shared" si="447"/>
        <v>0</v>
      </c>
      <c r="S964" s="42">
        <f t="shared" si="448"/>
        <v>0</v>
      </c>
      <c r="T964" s="42"/>
      <c r="U964" s="91"/>
      <c r="V964" s="91"/>
      <c r="W964" s="91"/>
      <c r="X964" s="91"/>
      <c r="Y964" s="91"/>
    </row>
    <row r="965" spans="1:25" s="92" customFormat="1" ht="22.5" customHeight="1" x14ac:dyDescent="0.25">
      <c r="A965" s="19" t="s">
        <v>1806</v>
      </c>
      <c r="B965" s="23"/>
      <c r="C965" s="23" t="s">
        <v>91</v>
      </c>
      <c r="D965" s="215" t="s">
        <v>1307</v>
      </c>
      <c r="E965" s="14" t="s">
        <v>17</v>
      </c>
      <c r="F965" s="145">
        <v>2</v>
      </c>
      <c r="G965" s="28"/>
      <c r="H965" s="28"/>
      <c r="I965" s="11">
        <f t="shared" si="464"/>
        <v>0</v>
      </c>
      <c r="J965" s="239">
        <v>0.3</v>
      </c>
      <c r="K965" s="189">
        <f>F965*J965*0.5*3.14</f>
        <v>0.94</v>
      </c>
      <c r="L965" s="58">
        <f>F965</f>
        <v>2</v>
      </c>
      <c r="M965" s="101">
        <v>1</v>
      </c>
      <c r="N965" s="133">
        <f t="shared" ref="N965:N971" si="467">M965*L965</f>
        <v>2</v>
      </c>
      <c r="O965" s="25"/>
      <c r="P965" s="25"/>
      <c r="Q965" s="11">
        <f t="shared" si="446"/>
        <v>0</v>
      </c>
      <c r="R965" s="11">
        <f t="shared" si="447"/>
        <v>0</v>
      </c>
      <c r="S965" s="42">
        <f t="shared" si="448"/>
        <v>0</v>
      </c>
      <c r="T965" s="42"/>
      <c r="U965" s="91"/>
      <c r="V965" s="91"/>
      <c r="W965" s="91"/>
      <c r="X965" s="91"/>
      <c r="Y965" s="91"/>
    </row>
    <row r="966" spans="1:25" s="92" customFormat="1" ht="22.5" customHeight="1" x14ac:dyDescent="0.25">
      <c r="A966" s="19" t="s">
        <v>1807</v>
      </c>
      <c r="B966" s="23"/>
      <c r="C966" s="23" t="s">
        <v>91</v>
      </c>
      <c r="D966" s="215" t="s">
        <v>1308</v>
      </c>
      <c r="E966" s="14" t="s">
        <v>17</v>
      </c>
      <c r="F966" s="145">
        <v>6</v>
      </c>
      <c r="G966" s="28"/>
      <c r="H966" s="28"/>
      <c r="I966" s="11">
        <f t="shared" si="464"/>
        <v>0</v>
      </c>
      <c r="J966" s="239">
        <v>0.3</v>
      </c>
      <c r="K966" s="189">
        <f>F966*J966*0.5*3.14</f>
        <v>2.83</v>
      </c>
      <c r="L966" s="58">
        <f t="shared" ref="L966:L971" si="468">F966</f>
        <v>6</v>
      </c>
      <c r="M966" s="101">
        <v>1</v>
      </c>
      <c r="N966" s="133">
        <f t="shared" si="467"/>
        <v>6</v>
      </c>
      <c r="O966" s="25"/>
      <c r="P966" s="25"/>
      <c r="Q966" s="11">
        <f t="shared" si="446"/>
        <v>0</v>
      </c>
      <c r="R966" s="11">
        <f t="shared" si="447"/>
        <v>0</v>
      </c>
      <c r="S966" s="42">
        <f t="shared" si="448"/>
        <v>0</v>
      </c>
      <c r="T966" s="42"/>
      <c r="U966" s="91"/>
      <c r="V966" s="91"/>
      <c r="W966" s="91"/>
      <c r="X966" s="91"/>
      <c r="Y966" s="91"/>
    </row>
    <row r="967" spans="1:25" s="92" customFormat="1" ht="37.5" customHeight="1" x14ac:dyDescent="0.25">
      <c r="A967" s="19" t="s">
        <v>1808</v>
      </c>
      <c r="B967" s="23"/>
      <c r="C967" s="23" t="s">
        <v>91</v>
      </c>
      <c r="D967" s="215" t="s">
        <v>1309</v>
      </c>
      <c r="E967" s="14" t="s">
        <v>17</v>
      </c>
      <c r="F967" s="145">
        <v>2</v>
      </c>
      <c r="G967" s="28">
        <v>0.25</v>
      </c>
      <c r="H967" s="28">
        <v>1</v>
      </c>
      <c r="I967" s="11">
        <f t="shared" si="464"/>
        <v>2.5</v>
      </c>
      <c r="J967" s="239">
        <v>0.3</v>
      </c>
      <c r="K967" s="189">
        <f>F967*I967*J967</f>
        <v>1.5</v>
      </c>
      <c r="L967" s="58">
        <f t="shared" si="468"/>
        <v>2</v>
      </c>
      <c r="M967" s="101">
        <v>1</v>
      </c>
      <c r="N967" s="133">
        <f t="shared" si="467"/>
        <v>2</v>
      </c>
      <c r="O967" s="25"/>
      <c r="P967" s="25"/>
      <c r="Q967" s="11">
        <f t="shared" si="446"/>
        <v>0</v>
      </c>
      <c r="R967" s="11">
        <f t="shared" si="447"/>
        <v>0</v>
      </c>
      <c r="S967" s="42">
        <f t="shared" si="448"/>
        <v>0</v>
      </c>
      <c r="T967" s="42"/>
      <c r="U967" s="91"/>
      <c r="V967" s="91"/>
      <c r="W967" s="91"/>
      <c r="X967" s="91"/>
      <c r="Y967" s="91"/>
    </row>
    <row r="968" spans="1:25" s="92" customFormat="1" ht="37.5" customHeight="1" x14ac:dyDescent="0.25">
      <c r="A968" s="19" t="s">
        <v>1809</v>
      </c>
      <c r="B968" s="23"/>
      <c r="C968" s="23" t="s">
        <v>91</v>
      </c>
      <c r="D968" s="215" t="s">
        <v>1310</v>
      </c>
      <c r="E968" s="14" t="s">
        <v>17</v>
      </c>
      <c r="F968" s="145">
        <v>1</v>
      </c>
      <c r="G968" s="28">
        <v>0.35</v>
      </c>
      <c r="H968" s="28">
        <v>0.9</v>
      </c>
      <c r="I968" s="11">
        <f t="shared" si="464"/>
        <v>2.5</v>
      </c>
      <c r="J968" s="239">
        <v>0.3</v>
      </c>
      <c r="K968" s="189">
        <f t="shared" si="465"/>
        <v>0.75</v>
      </c>
      <c r="L968" s="58">
        <f t="shared" si="468"/>
        <v>1</v>
      </c>
      <c r="M968" s="101">
        <v>1</v>
      </c>
      <c r="N968" s="133">
        <f t="shared" si="467"/>
        <v>1</v>
      </c>
      <c r="O968" s="25"/>
      <c r="P968" s="25"/>
      <c r="Q968" s="11">
        <f t="shared" si="446"/>
        <v>0</v>
      </c>
      <c r="R968" s="11">
        <f t="shared" si="447"/>
        <v>0</v>
      </c>
      <c r="S968" s="42">
        <f t="shared" si="448"/>
        <v>0</v>
      </c>
      <c r="T968" s="42"/>
      <c r="U968" s="91"/>
      <c r="V968" s="91"/>
      <c r="W968" s="91"/>
      <c r="X968" s="91"/>
      <c r="Y968" s="91"/>
    </row>
    <row r="969" spans="1:25" s="92" customFormat="1" ht="37.5" customHeight="1" x14ac:dyDescent="0.25">
      <c r="A969" s="19" t="s">
        <v>1810</v>
      </c>
      <c r="B969" s="23"/>
      <c r="C969" s="23" t="s">
        <v>91</v>
      </c>
      <c r="D969" s="214" t="s">
        <v>1311</v>
      </c>
      <c r="E969" s="14" t="s">
        <v>17</v>
      </c>
      <c r="F969" s="145">
        <v>2</v>
      </c>
      <c r="G969" s="28">
        <v>1</v>
      </c>
      <c r="H969" s="28">
        <v>0.25</v>
      </c>
      <c r="I969" s="11">
        <f t="shared" si="464"/>
        <v>2.5</v>
      </c>
      <c r="J969" s="239">
        <v>0.3</v>
      </c>
      <c r="K969" s="189">
        <f t="shared" si="465"/>
        <v>1.5</v>
      </c>
      <c r="L969" s="58">
        <f t="shared" si="468"/>
        <v>2</v>
      </c>
      <c r="M969" s="101">
        <v>1</v>
      </c>
      <c r="N969" s="133">
        <f t="shared" si="467"/>
        <v>2</v>
      </c>
      <c r="O969" s="25"/>
      <c r="P969" s="25"/>
      <c r="Q969" s="11">
        <f t="shared" si="446"/>
        <v>0</v>
      </c>
      <c r="R969" s="11">
        <f t="shared" si="447"/>
        <v>0</v>
      </c>
      <c r="S969" s="42">
        <f t="shared" si="448"/>
        <v>0</v>
      </c>
      <c r="T969" s="42"/>
      <c r="U969" s="91"/>
      <c r="V969" s="91"/>
      <c r="W969" s="91"/>
      <c r="X969" s="91"/>
      <c r="Y969" s="91"/>
    </row>
    <row r="970" spans="1:25" s="92" customFormat="1" ht="37.5" customHeight="1" x14ac:dyDescent="0.25">
      <c r="A970" s="19" t="s">
        <v>1811</v>
      </c>
      <c r="B970" s="23"/>
      <c r="C970" s="23" t="s">
        <v>91</v>
      </c>
      <c r="D970" s="214" t="s">
        <v>1312</v>
      </c>
      <c r="E970" s="14" t="s">
        <v>17</v>
      </c>
      <c r="F970" s="145">
        <v>1</v>
      </c>
      <c r="G970" s="28">
        <v>1</v>
      </c>
      <c r="H970" s="28">
        <v>0.25</v>
      </c>
      <c r="I970" s="11">
        <f t="shared" si="464"/>
        <v>2.5</v>
      </c>
      <c r="J970" s="239">
        <v>0.5</v>
      </c>
      <c r="K970" s="189">
        <f t="shared" si="465"/>
        <v>1.25</v>
      </c>
      <c r="L970" s="58">
        <f t="shared" si="468"/>
        <v>1</v>
      </c>
      <c r="M970" s="101">
        <v>1</v>
      </c>
      <c r="N970" s="133">
        <f t="shared" si="467"/>
        <v>1</v>
      </c>
      <c r="O970" s="25"/>
      <c r="P970" s="25"/>
      <c r="Q970" s="11">
        <f t="shared" si="446"/>
        <v>0</v>
      </c>
      <c r="R970" s="11">
        <f t="shared" si="447"/>
        <v>0</v>
      </c>
      <c r="S970" s="42">
        <f t="shared" si="448"/>
        <v>0</v>
      </c>
      <c r="T970" s="42"/>
      <c r="U970" s="91"/>
      <c r="V970" s="91"/>
      <c r="W970" s="91"/>
      <c r="X970" s="91"/>
      <c r="Y970" s="91"/>
    </row>
    <row r="971" spans="1:25" s="92" customFormat="1" ht="37.5" customHeight="1" x14ac:dyDescent="0.25">
      <c r="A971" s="19" t="s">
        <v>1812</v>
      </c>
      <c r="B971" s="23"/>
      <c r="C971" s="23" t="s">
        <v>91</v>
      </c>
      <c r="D971" s="214" t="s">
        <v>1313</v>
      </c>
      <c r="E971" s="14" t="s">
        <v>17</v>
      </c>
      <c r="F971" s="145">
        <v>1</v>
      </c>
      <c r="G971" s="28">
        <v>0.9</v>
      </c>
      <c r="H971" s="28">
        <v>0.35</v>
      </c>
      <c r="I971" s="11">
        <f t="shared" si="464"/>
        <v>2.5</v>
      </c>
      <c r="J971" s="239">
        <v>0.5</v>
      </c>
      <c r="K971" s="189">
        <f t="shared" si="465"/>
        <v>1.25</v>
      </c>
      <c r="L971" s="58">
        <f t="shared" si="468"/>
        <v>1</v>
      </c>
      <c r="M971" s="101">
        <v>1</v>
      </c>
      <c r="N971" s="133">
        <f t="shared" si="467"/>
        <v>1</v>
      </c>
      <c r="O971" s="25"/>
      <c r="P971" s="25"/>
      <c r="Q971" s="11">
        <f t="shared" si="446"/>
        <v>0</v>
      </c>
      <c r="R971" s="11">
        <f t="shared" si="447"/>
        <v>0</v>
      </c>
      <c r="S971" s="42">
        <f t="shared" si="448"/>
        <v>0</v>
      </c>
      <c r="T971" s="42"/>
      <c r="U971" s="91"/>
      <c r="V971" s="91"/>
      <c r="W971" s="91"/>
      <c r="X971" s="91"/>
      <c r="Y971" s="91"/>
    </row>
    <row r="972" spans="1:25" s="88" customFormat="1" ht="27.75" customHeight="1" x14ac:dyDescent="0.25">
      <c r="A972" s="44" t="s">
        <v>1813</v>
      </c>
      <c r="B972" s="230" t="s">
        <v>1627</v>
      </c>
      <c r="C972" s="40" t="s">
        <v>90</v>
      </c>
      <c r="D972" s="72" t="s">
        <v>192</v>
      </c>
      <c r="E972" s="41" t="s">
        <v>17</v>
      </c>
      <c r="F972" s="71">
        <f>F973+F974</f>
        <v>2</v>
      </c>
      <c r="G972" s="71"/>
      <c r="H972" s="71"/>
      <c r="I972" s="71"/>
      <c r="J972" s="71"/>
      <c r="K972" s="71"/>
      <c r="L972" s="71">
        <f>F972</f>
        <v>2</v>
      </c>
      <c r="M972" s="102">
        <v>1</v>
      </c>
      <c r="N972" s="108">
        <f>ROUND(M972*L972,2)</f>
        <v>2</v>
      </c>
      <c r="O972" s="42"/>
      <c r="P972" s="42"/>
      <c r="Q972" s="46">
        <f t="shared" si="446"/>
        <v>0</v>
      </c>
      <c r="R972" s="46">
        <f t="shared" si="447"/>
        <v>0</v>
      </c>
      <c r="S972" s="42">
        <f t="shared" si="448"/>
        <v>0</v>
      </c>
      <c r="T972" s="63"/>
      <c r="U972" s="87"/>
      <c r="V972" s="87"/>
      <c r="W972" s="87"/>
      <c r="X972" s="87"/>
      <c r="Y972" s="87"/>
    </row>
    <row r="973" spans="1:25" s="88" customFormat="1" ht="33.75" customHeight="1" x14ac:dyDescent="0.25">
      <c r="A973" s="19" t="s">
        <v>1814</v>
      </c>
      <c r="B973" s="23"/>
      <c r="C973" s="19" t="s">
        <v>91</v>
      </c>
      <c r="D973" s="215" t="s">
        <v>1276</v>
      </c>
      <c r="E973" s="28" t="s">
        <v>17</v>
      </c>
      <c r="F973" s="59">
        <v>1</v>
      </c>
      <c r="G973" s="59"/>
      <c r="H973" s="59"/>
      <c r="I973" s="59"/>
      <c r="J973" s="71"/>
      <c r="K973" s="192"/>
      <c r="L973" s="58">
        <f t="shared" ref="L973" si="469">F973</f>
        <v>1</v>
      </c>
      <c r="M973" s="101">
        <v>1</v>
      </c>
      <c r="N973" s="107">
        <f t="shared" ref="N973" si="470">M973*L973</f>
        <v>1</v>
      </c>
      <c r="O973" s="25"/>
      <c r="P973" s="25"/>
      <c r="Q973" s="11">
        <f t="shared" si="446"/>
        <v>0</v>
      </c>
      <c r="R973" s="11">
        <f t="shared" si="447"/>
        <v>0</v>
      </c>
      <c r="S973" s="42">
        <f t="shared" si="448"/>
        <v>0</v>
      </c>
      <c r="T973" s="63"/>
      <c r="U973" s="87"/>
      <c r="V973" s="87"/>
      <c r="W973" s="87"/>
      <c r="X973" s="87"/>
      <c r="Y973" s="87"/>
    </row>
    <row r="974" spans="1:25" s="88" customFormat="1" ht="33.75" customHeight="1" x14ac:dyDescent="0.25">
      <c r="A974" s="19" t="s">
        <v>1815</v>
      </c>
      <c r="B974" s="23"/>
      <c r="C974" s="19" t="s">
        <v>91</v>
      </c>
      <c r="D974" s="215" t="s">
        <v>1276</v>
      </c>
      <c r="E974" s="28" t="s">
        <v>17</v>
      </c>
      <c r="F974" s="59">
        <v>1</v>
      </c>
      <c r="G974" s="59"/>
      <c r="H974" s="59"/>
      <c r="I974" s="59"/>
      <c r="J974" s="71"/>
      <c r="K974" s="192"/>
      <c r="L974" s="58">
        <f t="shared" ref="L974" si="471">F974</f>
        <v>1</v>
      </c>
      <c r="M974" s="101">
        <v>1</v>
      </c>
      <c r="N974" s="107">
        <f t="shared" ref="N974" si="472">M974*L974</f>
        <v>1</v>
      </c>
      <c r="O974" s="25"/>
      <c r="P974" s="25"/>
      <c r="Q974" s="11">
        <f t="shared" si="446"/>
        <v>0</v>
      </c>
      <c r="R974" s="11">
        <f t="shared" si="447"/>
        <v>0</v>
      </c>
      <c r="S974" s="42">
        <f t="shared" si="448"/>
        <v>0</v>
      </c>
      <c r="T974" s="63"/>
      <c r="U974" s="87"/>
      <c r="V974" s="87"/>
      <c r="W974" s="87"/>
      <c r="X974" s="87"/>
      <c r="Y974" s="87"/>
    </row>
    <row r="975" spans="1:25" s="88" customFormat="1" ht="27.75" customHeight="1" x14ac:dyDescent="0.25">
      <c r="A975" s="44" t="s">
        <v>1816</v>
      </c>
      <c r="B975" s="230" t="s">
        <v>1627</v>
      </c>
      <c r="C975" s="40" t="s">
        <v>90</v>
      </c>
      <c r="D975" s="72" t="s">
        <v>663</v>
      </c>
      <c r="E975" s="41" t="s">
        <v>17</v>
      </c>
      <c r="F975" s="71">
        <f>F976</f>
        <v>1</v>
      </c>
      <c r="G975" s="71"/>
      <c r="H975" s="71"/>
      <c r="I975" s="71"/>
      <c r="J975" s="71"/>
      <c r="K975" s="71"/>
      <c r="L975" s="71">
        <f>F975</f>
        <v>1</v>
      </c>
      <c r="M975" s="102">
        <v>1</v>
      </c>
      <c r="N975" s="108">
        <f>ROUND(M975*L975,2)</f>
        <v>1</v>
      </c>
      <c r="O975" s="42"/>
      <c r="P975" s="42"/>
      <c r="Q975" s="46">
        <f t="shared" si="446"/>
        <v>0</v>
      </c>
      <c r="R975" s="46">
        <f t="shared" si="447"/>
        <v>0</v>
      </c>
      <c r="S975" s="42">
        <f t="shared" si="448"/>
        <v>0</v>
      </c>
      <c r="T975" s="63"/>
      <c r="U975" s="87"/>
      <c r="V975" s="87"/>
      <c r="W975" s="87"/>
      <c r="X975" s="87"/>
      <c r="Y975" s="87"/>
    </row>
    <row r="976" spans="1:25" s="112" customFormat="1" ht="27.75" customHeight="1" x14ac:dyDescent="0.25">
      <c r="A976" s="19" t="s">
        <v>1817</v>
      </c>
      <c r="B976" s="23"/>
      <c r="C976" s="19" t="s">
        <v>91</v>
      </c>
      <c r="D976" s="215" t="s">
        <v>1277</v>
      </c>
      <c r="E976" s="28" t="s">
        <v>17</v>
      </c>
      <c r="F976" s="59">
        <v>1</v>
      </c>
      <c r="G976" s="59"/>
      <c r="H976" s="59"/>
      <c r="I976" s="59"/>
      <c r="J976" s="71"/>
      <c r="K976" s="192"/>
      <c r="L976" s="58">
        <f t="shared" ref="L976" si="473">F976</f>
        <v>1</v>
      </c>
      <c r="M976" s="101">
        <v>1</v>
      </c>
      <c r="N976" s="107">
        <f t="shared" ref="N976" si="474">M976*L976</f>
        <v>1</v>
      </c>
      <c r="O976" s="25"/>
      <c r="P976" s="25"/>
      <c r="Q976" s="11">
        <f t="shared" si="446"/>
        <v>0</v>
      </c>
      <c r="R976" s="11">
        <f t="shared" si="447"/>
        <v>0</v>
      </c>
      <c r="S976" s="42">
        <f t="shared" si="448"/>
        <v>0</v>
      </c>
      <c r="T976" s="60"/>
      <c r="U976" s="111"/>
      <c r="V976" s="111"/>
      <c r="W976" s="111"/>
      <c r="X976" s="111"/>
      <c r="Y976" s="111"/>
    </row>
    <row r="977" spans="1:25" s="92" customFormat="1" ht="27" customHeight="1" x14ac:dyDescent="0.25">
      <c r="A977" s="44" t="s">
        <v>1818</v>
      </c>
      <c r="B977" s="230" t="s">
        <v>1626</v>
      </c>
      <c r="C977" s="44" t="s">
        <v>90</v>
      </c>
      <c r="D977" s="51" t="s">
        <v>876</v>
      </c>
      <c r="E977" s="41" t="s">
        <v>3</v>
      </c>
      <c r="F977" s="78">
        <f>F978</f>
        <v>67.489999999999995</v>
      </c>
      <c r="G977" s="41"/>
      <c r="H977" s="41"/>
      <c r="I977" s="41"/>
      <c r="J977" s="41"/>
      <c r="K977" s="71">
        <f>F977</f>
        <v>67</v>
      </c>
      <c r="L977" s="100">
        <f>K977</f>
        <v>67</v>
      </c>
      <c r="M977" s="102">
        <v>1</v>
      </c>
      <c r="N977" s="108">
        <f>ROUND(M977*L977,2)</f>
        <v>67</v>
      </c>
      <c r="O977" s="42"/>
      <c r="P977" s="42"/>
      <c r="Q977" s="46">
        <f t="shared" si="446"/>
        <v>0</v>
      </c>
      <c r="R977" s="46">
        <f t="shared" si="447"/>
        <v>0</v>
      </c>
      <c r="S977" s="42">
        <f t="shared" si="448"/>
        <v>0</v>
      </c>
      <c r="T977" s="62"/>
    </row>
    <row r="978" spans="1:25" s="152" customFormat="1" ht="38.25" customHeight="1" x14ac:dyDescent="0.25">
      <c r="A978" s="19" t="s">
        <v>1819</v>
      </c>
      <c r="B978" s="19"/>
      <c r="C978" s="19" t="s">
        <v>91</v>
      </c>
      <c r="D978" s="69" t="s">
        <v>172</v>
      </c>
      <c r="E978" s="14" t="s">
        <v>3</v>
      </c>
      <c r="F978" s="57">
        <v>67.489999999999995</v>
      </c>
      <c r="G978" s="14"/>
      <c r="H978" s="14"/>
      <c r="I978" s="14"/>
      <c r="J978" s="45"/>
      <c r="K978" s="195">
        <f>F978</f>
        <v>67</v>
      </c>
      <c r="L978" s="101">
        <f>K978</f>
        <v>67</v>
      </c>
      <c r="M978" s="101">
        <v>1.1000000000000001</v>
      </c>
      <c r="N978" s="107">
        <f>ROUND(M978*L978,2)</f>
        <v>73.7</v>
      </c>
      <c r="O978" s="11"/>
      <c r="P978" s="11"/>
      <c r="Q978" s="11">
        <f t="shared" si="446"/>
        <v>0</v>
      </c>
      <c r="R978" s="11">
        <f t="shared" si="447"/>
        <v>0</v>
      </c>
      <c r="S978" s="42">
        <f t="shared" si="448"/>
        <v>0</v>
      </c>
      <c r="T978" s="60"/>
      <c r="U978" s="151"/>
    </row>
    <row r="979" spans="1:25" s="152" customFormat="1" ht="25.5" customHeight="1" x14ac:dyDescent="0.25">
      <c r="A979" s="19" t="s">
        <v>2557</v>
      </c>
      <c r="B979" s="19"/>
      <c r="C979" s="19" t="s">
        <v>91</v>
      </c>
      <c r="D979" s="69" t="s">
        <v>2516</v>
      </c>
      <c r="E979" s="14" t="s">
        <v>2</v>
      </c>
      <c r="F979" s="294">
        <f>F978</f>
        <v>67.489999999999995</v>
      </c>
      <c r="G979" s="294"/>
      <c r="H979" s="294"/>
      <c r="I979" s="294"/>
      <c r="J979" s="294"/>
      <c r="K979" s="294">
        <f>F979</f>
        <v>67.489999999999995</v>
      </c>
      <c r="L979" s="294">
        <f>K979</f>
        <v>67.489999999999995</v>
      </c>
      <c r="M979" s="295">
        <v>1</v>
      </c>
      <c r="N979" s="107">
        <f>ROUND(M979*L979,2)</f>
        <v>67.489999999999995</v>
      </c>
      <c r="O979" s="11"/>
      <c r="P979" s="11"/>
      <c r="Q979" s="11">
        <f t="shared" si="446"/>
        <v>0</v>
      </c>
      <c r="R979" s="11">
        <f t="shared" si="447"/>
        <v>0</v>
      </c>
      <c r="S979" s="42">
        <f t="shared" si="448"/>
        <v>0</v>
      </c>
      <c r="T979" s="60"/>
    </row>
    <row r="980" spans="1:25" s="92" customFormat="1" ht="27" customHeight="1" x14ac:dyDescent="0.25">
      <c r="A980" s="44" t="s">
        <v>1820</v>
      </c>
      <c r="B980" s="230" t="s">
        <v>1627</v>
      </c>
      <c r="C980" s="44" t="s">
        <v>90</v>
      </c>
      <c r="D980" s="51" t="s">
        <v>1235</v>
      </c>
      <c r="E980" s="41" t="s">
        <v>17</v>
      </c>
      <c r="F980" s="78">
        <f>F981</f>
        <v>1</v>
      </c>
      <c r="G980" s="41"/>
      <c r="H980" s="41"/>
      <c r="I980" s="41"/>
      <c r="J980" s="41"/>
      <c r="K980" s="71">
        <f>F980</f>
        <v>1</v>
      </c>
      <c r="L980" s="100">
        <f>K980</f>
        <v>1</v>
      </c>
      <c r="M980" s="102">
        <v>1</v>
      </c>
      <c r="N980" s="108">
        <f>ROUND(M980*L980,2)</f>
        <v>1</v>
      </c>
      <c r="O980" s="42"/>
      <c r="P980" s="42"/>
      <c r="Q980" s="46">
        <f t="shared" si="446"/>
        <v>0</v>
      </c>
      <c r="R980" s="46">
        <f t="shared" si="447"/>
        <v>0</v>
      </c>
      <c r="S980" s="42">
        <f t="shared" si="448"/>
        <v>0</v>
      </c>
      <c r="T980" s="62"/>
    </row>
    <row r="981" spans="1:25" s="152" customFormat="1" ht="23.25" customHeight="1" x14ac:dyDescent="0.25">
      <c r="A981" s="19" t="s">
        <v>1821</v>
      </c>
      <c r="B981" s="19"/>
      <c r="C981" s="19" t="s">
        <v>91</v>
      </c>
      <c r="D981" s="214" t="s">
        <v>1278</v>
      </c>
      <c r="E981" s="14" t="s">
        <v>17</v>
      </c>
      <c r="F981" s="57">
        <v>1</v>
      </c>
      <c r="G981" s="14"/>
      <c r="H981" s="14"/>
      <c r="I981" s="14"/>
      <c r="J981" s="45"/>
      <c r="K981" s="195">
        <f>F981</f>
        <v>1</v>
      </c>
      <c r="L981" s="101">
        <f>K981</f>
        <v>1</v>
      </c>
      <c r="M981" s="101">
        <v>1</v>
      </c>
      <c r="N981" s="107">
        <f>ROUND(M981*L981,2)</f>
        <v>1</v>
      </c>
      <c r="O981" s="11"/>
      <c r="P981" s="11"/>
      <c r="Q981" s="11">
        <f t="shared" si="446"/>
        <v>0</v>
      </c>
      <c r="R981" s="11">
        <f t="shared" si="447"/>
        <v>0</v>
      </c>
      <c r="S981" s="42">
        <f t="shared" si="448"/>
        <v>0</v>
      </c>
      <c r="T981" s="60"/>
      <c r="U981" s="151"/>
    </row>
    <row r="982" spans="1:25" s="88" customFormat="1" ht="15.75" customHeight="1" x14ac:dyDescent="0.25">
      <c r="A982" s="44" t="s">
        <v>1822</v>
      </c>
      <c r="B982" s="44"/>
      <c r="C982" s="44" t="s">
        <v>90</v>
      </c>
      <c r="D982" s="70" t="s">
        <v>851</v>
      </c>
      <c r="E982" s="41" t="s">
        <v>17</v>
      </c>
      <c r="F982" s="41">
        <f>F983</f>
        <v>1</v>
      </c>
      <c r="G982" s="41"/>
      <c r="H982" s="41"/>
      <c r="I982" s="41"/>
      <c r="J982" s="41"/>
      <c r="K982" s="41"/>
      <c r="L982" s="100">
        <v>1</v>
      </c>
      <c r="M982" s="100">
        <v>1</v>
      </c>
      <c r="N982" s="106">
        <v>1</v>
      </c>
      <c r="O982" s="42"/>
      <c r="P982" s="42"/>
      <c r="Q982" s="46">
        <f t="shared" si="446"/>
        <v>0</v>
      </c>
      <c r="R982" s="46">
        <f t="shared" si="447"/>
        <v>0</v>
      </c>
      <c r="S982" s="42">
        <f t="shared" si="448"/>
        <v>0</v>
      </c>
      <c r="T982" s="63"/>
      <c r="U982" s="87"/>
      <c r="V982" s="87"/>
      <c r="W982" s="87"/>
      <c r="X982" s="87"/>
      <c r="Y982" s="87"/>
    </row>
    <row r="983" spans="1:25" s="1" customFormat="1" ht="17.25" customHeight="1" x14ac:dyDescent="0.25">
      <c r="A983" s="19" t="s">
        <v>1823</v>
      </c>
      <c r="B983" s="19"/>
      <c r="C983" s="19" t="s">
        <v>91</v>
      </c>
      <c r="D983" s="215" t="s">
        <v>1279</v>
      </c>
      <c r="E983" s="14" t="s">
        <v>17</v>
      </c>
      <c r="F983" s="14">
        <v>1</v>
      </c>
      <c r="G983" s="14"/>
      <c r="H983" s="14"/>
      <c r="I983" s="14"/>
      <c r="J983" s="45"/>
      <c r="K983" s="188"/>
      <c r="L983" s="104">
        <f>F983</f>
        <v>1</v>
      </c>
      <c r="M983" s="104">
        <v>1</v>
      </c>
      <c r="N983" s="134">
        <f>M983*L983</f>
        <v>1</v>
      </c>
      <c r="O983" s="11"/>
      <c r="P983" s="11"/>
      <c r="Q983" s="11">
        <f t="shared" si="446"/>
        <v>0</v>
      </c>
      <c r="R983" s="11">
        <f t="shared" si="447"/>
        <v>0</v>
      </c>
      <c r="S983" s="42">
        <f t="shared" si="448"/>
        <v>0</v>
      </c>
      <c r="T983" s="60"/>
      <c r="U983" s="4"/>
    </row>
    <row r="984" spans="1:25" s="86" customFormat="1" ht="22.5" customHeight="1" x14ac:dyDescent="0.25">
      <c r="A984" s="65" t="s">
        <v>55</v>
      </c>
      <c r="B984" s="65"/>
      <c r="C984" s="65"/>
      <c r="D984" s="49" t="s">
        <v>1280</v>
      </c>
      <c r="E984" s="66"/>
      <c r="F984" s="67"/>
      <c r="G984" s="66"/>
      <c r="H984" s="66"/>
      <c r="I984" s="66"/>
      <c r="J984" s="66"/>
      <c r="K984" s="66"/>
      <c r="L984" s="144"/>
      <c r="M984" s="98"/>
      <c r="N984" s="105"/>
      <c r="O984" s="68"/>
      <c r="P984" s="68"/>
      <c r="Q984" s="39"/>
      <c r="R984" s="39"/>
      <c r="S984" s="68"/>
      <c r="T984" s="68"/>
      <c r="U984" s="85"/>
      <c r="V984" s="85"/>
      <c r="W984" s="85"/>
      <c r="X984" s="85"/>
      <c r="Y984" s="85"/>
    </row>
    <row r="985" spans="1:25" s="92" customFormat="1" ht="32.25" customHeight="1" x14ac:dyDescent="0.25">
      <c r="A985" s="44" t="s">
        <v>1824</v>
      </c>
      <c r="B985" s="230" t="s">
        <v>1624</v>
      </c>
      <c r="C985" s="44" t="s">
        <v>90</v>
      </c>
      <c r="D985" s="51" t="s">
        <v>92</v>
      </c>
      <c r="E985" s="41" t="s">
        <v>3</v>
      </c>
      <c r="F985" s="71"/>
      <c r="G985" s="41"/>
      <c r="H985" s="41"/>
      <c r="I985" s="43"/>
      <c r="J985" s="43">
        <f>J986+J987+J988</f>
        <v>95.35</v>
      </c>
      <c r="K985" s="43">
        <f>K986+K987+K988+K989+K990+K991</f>
        <v>255.61</v>
      </c>
      <c r="L985" s="43"/>
      <c r="M985" s="100"/>
      <c r="N985" s="43">
        <f>K985</f>
        <v>255.61</v>
      </c>
      <c r="O985" s="42"/>
      <c r="P985" s="42"/>
      <c r="Q985" s="46">
        <f t="shared" si="446"/>
        <v>0</v>
      </c>
      <c r="R985" s="46">
        <f t="shared" si="447"/>
        <v>0</v>
      </c>
      <c r="S985" s="42">
        <f t="shared" si="448"/>
        <v>0</v>
      </c>
      <c r="T985" s="42" t="s">
        <v>93</v>
      </c>
      <c r="U985" s="91"/>
      <c r="V985" s="91"/>
      <c r="W985" s="91"/>
      <c r="X985" s="91"/>
      <c r="Y985" s="91"/>
    </row>
    <row r="986" spans="1:25" s="92" customFormat="1" ht="22.5" customHeight="1" x14ac:dyDescent="0.25">
      <c r="A986" s="19" t="s">
        <v>1825</v>
      </c>
      <c r="B986" s="23"/>
      <c r="C986" s="23" t="s">
        <v>91</v>
      </c>
      <c r="D986" s="214" t="s">
        <v>1207</v>
      </c>
      <c r="E986" s="28" t="s">
        <v>1228</v>
      </c>
      <c r="F986" s="59"/>
      <c r="G986" s="28">
        <v>0.15</v>
      </c>
      <c r="H986" s="28">
        <v>0.15</v>
      </c>
      <c r="I986" s="11">
        <f>(G986+H986)*2</f>
        <v>0.6</v>
      </c>
      <c r="J986" s="163">
        <v>9.5399999999999991</v>
      </c>
      <c r="K986" s="189">
        <f>I986*J986</f>
        <v>5.72</v>
      </c>
      <c r="L986" s="11">
        <f>J986</f>
        <v>9.5399999999999991</v>
      </c>
      <c r="M986" s="101">
        <v>1.1000000000000001</v>
      </c>
      <c r="N986" s="133">
        <f>M986*L986</f>
        <v>10.494</v>
      </c>
      <c r="O986" s="25"/>
      <c r="P986" s="25"/>
      <c r="Q986" s="11">
        <f t="shared" si="446"/>
        <v>0</v>
      </c>
      <c r="R986" s="11">
        <f t="shared" si="447"/>
        <v>0</v>
      </c>
      <c r="S986" s="42">
        <f t="shared" si="448"/>
        <v>0</v>
      </c>
      <c r="T986" s="42"/>
      <c r="U986" s="91"/>
      <c r="V986" s="91"/>
      <c r="W986" s="91"/>
      <c r="X986" s="91"/>
      <c r="Y986" s="91"/>
    </row>
    <row r="987" spans="1:25" s="92" customFormat="1" ht="22.5" customHeight="1" x14ac:dyDescent="0.25">
      <c r="A987" s="19" t="s">
        <v>1826</v>
      </c>
      <c r="B987" s="23"/>
      <c r="C987" s="23" t="s">
        <v>91</v>
      </c>
      <c r="D987" s="214" t="s">
        <v>1314</v>
      </c>
      <c r="E987" s="28" t="s">
        <v>1228</v>
      </c>
      <c r="F987" s="59"/>
      <c r="G987" s="28">
        <v>1.1000000000000001</v>
      </c>
      <c r="H987" s="28">
        <v>0.3</v>
      </c>
      <c r="I987" s="11">
        <f t="shared" ref="I987:I988" si="475">(G987+H987)*2</f>
        <v>2.8</v>
      </c>
      <c r="J987" s="163">
        <v>85.49</v>
      </c>
      <c r="K987" s="189">
        <f t="shared" ref="K987:K988" si="476">I987*J987</f>
        <v>239.37</v>
      </c>
      <c r="L987" s="11">
        <f t="shared" ref="L987:L988" si="477">J987</f>
        <v>85.49</v>
      </c>
      <c r="M987" s="101">
        <v>1.1000000000000001</v>
      </c>
      <c r="N987" s="133">
        <f>M987*L987</f>
        <v>94.039000000000001</v>
      </c>
      <c r="O987" s="25"/>
      <c r="P987" s="25"/>
      <c r="Q987" s="11">
        <f t="shared" si="446"/>
        <v>0</v>
      </c>
      <c r="R987" s="11">
        <f t="shared" si="447"/>
        <v>0</v>
      </c>
      <c r="S987" s="42">
        <f t="shared" si="448"/>
        <v>0</v>
      </c>
      <c r="T987" s="42"/>
      <c r="U987" s="91"/>
      <c r="V987" s="91"/>
      <c r="W987" s="91"/>
      <c r="X987" s="91"/>
      <c r="Y987" s="91"/>
    </row>
    <row r="988" spans="1:25" s="92" customFormat="1" ht="22.5" customHeight="1" x14ac:dyDescent="0.25">
      <c r="A988" s="19" t="s">
        <v>1827</v>
      </c>
      <c r="B988" s="23"/>
      <c r="C988" s="23" t="s">
        <v>91</v>
      </c>
      <c r="D988" s="214" t="s">
        <v>1315</v>
      </c>
      <c r="E988" s="28" t="s">
        <v>1228</v>
      </c>
      <c r="F988" s="59"/>
      <c r="G988" s="28">
        <v>1.1000000000000001</v>
      </c>
      <c r="H988" s="28">
        <v>0.3</v>
      </c>
      <c r="I988" s="11">
        <f t="shared" si="475"/>
        <v>2.8</v>
      </c>
      <c r="J988" s="163">
        <v>0.32</v>
      </c>
      <c r="K988" s="189">
        <f t="shared" si="476"/>
        <v>0.9</v>
      </c>
      <c r="L988" s="11">
        <f t="shared" si="477"/>
        <v>0.32</v>
      </c>
      <c r="M988" s="101">
        <v>1.1000000000000001</v>
      </c>
      <c r="N988" s="133">
        <f t="shared" ref="N988:N991" si="478">M988*L988</f>
        <v>0.35199999999999998</v>
      </c>
      <c r="O988" s="25"/>
      <c r="P988" s="25"/>
      <c r="Q988" s="11">
        <f t="shared" si="446"/>
        <v>0</v>
      </c>
      <c r="R988" s="11">
        <f t="shared" si="447"/>
        <v>0</v>
      </c>
      <c r="S988" s="42">
        <f t="shared" si="448"/>
        <v>0</v>
      </c>
      <c r="T988" s="42"/>
      <c r="U988" s="91"/>
      <c r="V988" s="91"/>
      <c r="W988" s="91"/>
      <c r="X988" s="91"/>
      <c r="Y988" s="91"/>
    </row>
    <row r="989" spans="1:25" s="92" customFormat="1" ht="22.5" customHeight="1" x14ac:dyDescent="0.25">
      <c r="A989" s="19" t="s">
        <v>1828</v>
      </c>
      <c r="B989" s="23"/>
      <c r="C989" s="23" t="s">
        <v>91</v>
      </c>
      <c r="D989" s="214" t="s">
        <v>1316</v>
      </c>
      <c r="E989" s="14" t="s">
        <v>17</v>
      </c>
      <c r="F989" s="135">
        <v>24</v>
      </c>
      <c r="G989" s="28"/>
      <c r="H989" s="28"/>
      <c r="I989" s="11"/>
      <c r="J989" s="163"/>
      <c r="K989" s="189">
        <v>4.32</v>
      </c>
      <c r="L989" s="58">
        <f t="shared" ref="L989" si="479">F989</f>
        <v>24</v>
      </c>
      <c r="M989" s="101">
        <v>1</v>
      </c>
      <c r="N989" s="133">
        <f t="shared" ref="N989" si="480">M989*L989</f>
        <v>24</v>
      </c>
      <c r="O989" s="25"/>
      <c r="P989" s="25"/>
      <c r="Q989" s="11">
        <f t="shared" si="446"/>
        <v>0</v>
      </c>
      <c r="R989" s="11">
        <f t="shared" si="447"/>
        <v>0</v>
      </c>
      <c r="S989" s="42">
        <f t="shared" si="448"/>
        <v>0</v>
      </c>
      <c r="T989" s="42"/>
      <c r="U989" s="91"/>
      <c r="V989" s="91"/>
      <c r="W989" s="91"/>
      <c r="X989" s="91"/>
      <c r="Y989" s="91"/>
    </row>
    <row r="990" spans="1:25" s="92" customFormat="1" ht="22.5" customHeight="1" x14ac:dyDescent="0.25">
      <c r="A990" s="19" t="s">
        <v>1829</v>
      </c>
      <c r="B990" s="23"/>
      <c r="C990" s="23" t="s">
        <v>91</v>
      </c>
      <c r="D990" s="214" t="s">
        <v>1317</v>
      </c>
      <c r="E990" s="14" t="s">
        <v>17</v>
      </c>
      <c r="F990" s="165">
        <v>1</v>
      </c>
      <c r="G990" s="149"/>
      <c r="H990" s="28"/>
      <c r="I990" s="11"/>
      <c r="J990" s="178"/>
      <c r="K990" s="189">
        <v>0.47</v>
      </c>
      <c r="L990" s="58">
        <f t="shared" ref="L990:L991" si="481">F990</f>
        <v>1</v>
      </c>
      <c r="M990" s="101">
        <v>1</v>
      </c>
      <c r="N990" s="133">
        <f t="shared" si="478"/>
        <v>1</v>
      </c>
      <c r="O990" s="25"/>
      <c r="P990" s="25"/>
      <c r="Q990" s="11">
        <f t="shared" si="446"/>
        <v>0</v>
      </c>
      <c r="R990" s="11">
        <f t="shared" si="447"/>
        <v>0</v>
      </c>
      <c r="S990" s="42">
        <f t="shared" si="448"/>
        <v>0</v>
      </c>
      <c r="T990" s="42"/>
      <c r="U990" s="91"/>
      <c r="V990" s="91"/>
      <c r="W990" s="91"/>
      <c r="X990" s="91"/>
      <c r="Y990" s="91"/>
    </row>
    <row r="991" spans="1:25" s="92" customFormat="1" ht="32.25" customHeight="1" x14ac:dyDescent="0.25">
      <c r="A991" s="19" t="s">
        <v>1830</v>
      </c>
      <c r="B991" s="23"/>
      <c r="C991" s="23" t="s">
        <v>91</v>
      </c>
      <c r="D991" s="214" t="s">
        <v>1216</v>
      </c>
      <c r="E991" s="14" t="s">
        <v>17</v>
      </c>
      <c r="F991" s="165">
        <v>24</v>
      </c>
      <c r="G991" s="149"/>
      <c r="H991" s="28"/>
      <c r="I991" s="11"/>
      <c r="J991" s="178"/>
      <c r="K991" s="189">
        <v>4.83</v>
      </c>
      <c r="L991" s="58">
        <f t="shared" si="481"/>
        <v>24</v>
      </c>
      <c r="M991" s="101">
        <v>1</v>
      </c>
      <c r="N991" s="133">
        <f t="shared" si="478"/>
        <v>24</v>
      </c>
      <c r="O991" s="25"/>
      <c r="P991" s="25"/>
      <c r="Q991" s="11">
        <f t="shared" si="446"/>
        <v>0</v>
      </c>
      <c r="R991" s="11">
        <f t="shared" si="447"/>
        <v>0</v>
      </c>
      <c r="S991" s="42">
        <f t="shared" si="448"/>
        <v>0</v>
      </c>
      <c r="T991" s="42"/>
      <c r="U991" s="91"/>
      <c r="V991" s="91"/>
      <c r="W991" s="91"/>
      <c r="X991" s="91"/>
      <c r="Y991" s="91"/>
    </row>
    <row r="992" spans="1:25" s="88" customFormat="1" ht="27.75" customHeight="1" x14ac:dyDescent="0.25">
      <c r="A992" s="44" t="s">
        <v>1831</v>
      </c>
      <c r="B992" s="230" t="s">
        <v>1627</v>
      </c>
      <c r="C992" s="40" t="s">
        <v>90</v>
      </c>
      <c r="D992" s="72" t="s">
        <v>192</v>
      </c>
      <c r="E992" s="41" t="s">
        <v>17</v>
      </c>
      <c r="F992" s="71">
        <f>F993+F994+F995+F996</f>
        <v>25</v>
      </c>
      <c r="G992" s="71"/>
      <c r="H992" s="71"/>
      <c r="I992" s="71"/>
      <c r="J992" s="71"/>
      <c r="K992" s="71"/>
      <c r="L992" s="71">
        <f>F992</f>
        <v>25</v>
      </c>
      <c r="M992" s="102">
        <v>1</v>
      </c>
      <c r="N992" s="108">
        <f>ROUND(M992*L992,2)</f>
        <v>25</v>
      </c>
      <c r="O992" s="42"/>
      <c r="P992" s="42"/>
      <c r="Q992" s="46">
        <f t="shared" si="446"/>
        <v>0</v>
      </c>
      <c r="R992" s="46">
        <f t="shared" si="447"/>
        <v>0</v>
      </c>
      <c r="S992" s="42">
        <f t="shared" si="448"/>
        <v>0</v>
      </c>
      <c r="T992" s="63"/>
      <c r="U992" s="87"/>
      <c r="V992" s="87"/>
      <c r="W992" s="87"/>
      <c r="X992" s="87"/>
      <c r="Y992" s="87"/>
    </row>
    <row r="993" spans="1:25" s="88" customFormat="1" ht="41.25" customHeight="1" x14ac:dyDescent="0.25">
      <c r="A993" s="19" t="s">
        <v>1832</v>
      </c>
      <c r="B993" s="23"/>
      <c r="C993" s="19" t="s">
        <v>91</v>
      </c>
      <c r="D993" s="220" t="s">
        <v>1206</v>
      </c>
      <c r="E993" s="28" t="s">
        <v>17</v>
      </c>
      <c r="F993" s="59">
        <v>1</v>
      </c>
      <c r="G993" s="59"/>
      <c r="H993" s="59"/>
      <c r="I993" s="59"/>
      <c r="J993" s="71"/>
      <c r="K993" s="192"/>
      <c r="L993" s="58">
        <f t="shared" ref="L993" si="482">F993</f>
        <v>1</v>
      </c>
      <c r="M993" s="101">
        <v>1</v>
      </c>
      <c r="N993" s="107">
        <f t="shared" ref="N993" si="483">M993*L993</f>
        <v>1</v>
      </c>
      <c r="O993" s="25"/>
      <c r="P993" s="25"/>
      <c r="Q993" s="11">
        <f t="shared" si="446"/>
        <v>0</v>
      </c>
      <c r="R993" s="11">
        <f t="shared" si="447"/>
        <v>0</v>
      </c>
      <c r="S993" s="42">
        <f t="shared" si="448"/>
        <v>0</v>
      </c>
      <c r="T993" s="63"/>
      <c r="U993" s="87"/>
      <c r="V993" s="87"/>
      <c r="W993" s="87"/>
      <c r="X993" s="87"/>
      <c r="Y993" s="87"/>
    </row>
    <row r="994" spans="1:25" s="88" customFormat="1" ht="41.25" customHeight="1" x14ac:dyDescent="0.25">
      <c r="A994" s="19" t="s">
        <v>1833</v>
      </c>
      <c r="B994" s="23"/>
      <c r="C994" s="19" t="s">
        <v>91</v>
      </c>
      <c r="D994" s="214" t="s">
        <v>1206</v>
      </c>
      <c r="E994" s="28" t="s">
        <v>17</v>
      </c>
      <c r="F994" s="59">
        <v>22</v>
      </c>
      <c r="G994" s="59"/>
      <c r="H994" s="59"/>
      <c r="I994" s="59"/>
      <c r="J994" s="71"/>
      <c r="K994" s="192"/>
      <c r="L994" s="58">
        <f t="shared" ref="L994:L996" si="484">F994</f>
        <v>22</v>
      </c>
      <c r="M994" s="101">
        <v>1</v>
      </c>
      <c r="N994" s="107">
        <f t="shared" ref="N994:N996" si="485">M994*L994</f>
        <v>22</v>
      </c>
      <c r="O994" s="25"/>
      <c r="P994" s="25"/>
      <c r="Q994" s="11">
        <f t="shared" si="446"/>
        <v>0</v>
      </c>
      <c r="R994" s="11">
        <f t="shared" si="447"/>
        <v>0</v>
      </c>
      <c r="S994" s="42">
        <f t="shared" si="448"/>
        <v>0</v>
      </c>
      <c r="T994" s="63"/>
      <c r="U994" s="87"/>
      <c r="V994" s="87"/>
      <c r="W994" s="87"/>
      <c r="X994" s="87"/>
      <c r="Y994" s="87"/>
    </row>
    <row r="995" spans="1:25" s="88" customFormat="1" ht="41.25" customHeight="1" x14ac:dyDescent="0.25">
      <c r="A995" s="19" t="s">
        <v>1834</v>
      </c>
      <c r="B995" s="23"/>
      <c r="C995" s="19" t="s">
        <v>91</v>
      </c>
      <c r="D995" s="214" t="s">
        <v>1206</v>
      </c>
      <c r="E995" s="28" t="s">
        <v>17</v>
      </c>
      <c r="F995" s="59">
        <v>1</v>
      </c>
      <c r="G995" s="59"/>
      <c r="H995" s="59"/>
      <c r="I995" s="59"/>
      <c r="J995" s="71"/>
      <c r="K995" s="192"/>
      <c r="L995" s="58">
        <f t="shared" si="484"/>
        <v>1</v>
      </c>
      <c r="M995" s="101">
        <v>1</v>
      </c>
      <c r="N995" s="107">
        <f t="shared" si="485"/>
        <v>1</v>
      </c>
      <c r="O995" s="25"/>
      <c r="P995" s="25"/>
      <c r="Q995" s="11">
        <f t="shared" si="446"/>
        <v>0</v>
      </c>
      <c r="R995" s="11">
        <f t="shared" si="447"/>
        <v>0</v>
      </c>
      <c r="S995" s="42">
        <f t="shared" si="448"/>
        <v>0</v>
      </c>
      <c r="T995" s="63"/>
      <c r="U995" s="87"/>
      <c r="V995" s="87"/>
      <c r="W995" s="87"/>
      <c r="X995" s="87"/>
      <c r="Y995" s="87"/>
    </row>
    <row r="996" spans="1:25" s="88" customFormat="1" ht="41.25" customHeight="1" x14ac:dyDescent="0.25">
      <c r="A996" s="19" t="s">
        <v>1835</v>
      </c>
      <c r="B996" s="23"/>
      <c r="C996" s="19" t="s">
        <v>91</v>
      </c>
      <c r="D996" s="214" t="s">
        <v>1320</v>
      </c>
      <c r="E996" s="28" t="s">
        <v>17</v>
      </c>
      <c r="F996" s="59">
        <v>1</v>
      </c>
      <c r="G996" s="59"/>
      <c r="H996" s="59"/>
      <c r="I996" s="59"/>
      <c r="J996" s="71"/>
      <c r="K996" s="192"/>
      <c r="L996" s="58">
        <f t="shared" si="484"/>
        <v>1</v>
      </c>
      <c r="M996" s="101">
        <v>1</v>
      </c>
      <c r="N996" s="107">
        <f t="shared" si="485"/>
        <v>1</v>
      </c>
      <c r="O996" s="25"/>
      <c r="P996" s="25"/>
      <c r="Q996" s="11">
        <f t="shared" si="446"/>
        <v>0</v>
      </c>
      <c r="R996" s="11">
        <f t="shared" si="447"/>
        <v>0</v>
      </c>
      <c r="S996" s="42">
        <f t="shared" si="448"/>
        <v>0</v>
      </c>
      <c r="T996" s="63"/>
      <c r="U996" s="87"/>
      <c r="V996" s="87"/>
      <c r="W996" s="87"/>
      <c r="X996" s="87"/>
      <c r="Y996" s="87"/>
    </row>
    <row r="997" spans="1:25" s="88" customFormat="1" ht="27.75" customHeight="1" x14ac:dyDescent="0.25">
      <c r="A997" s="44" t="s">
        <v>1836</v>
      </c>
      <c r="B997" s="230" t="s">
        <v>1627</v>
      </c>
      <c r="C997" s="40" t="s">
        <v>90</v>
      </c>
      <c r="D997" s="72" t="s">
        <v>663</v>
      </c>
      <c r="E997" s="41" t="s">
        <v>17</v>
      </c>
      <c r="F997" s="71">
        <f>F998</f>
        <v>2</v>
      </c>
      <c r="G997" s="71"/>
      <c r="H997" s="71"/>
      <c r="I997" s="71"/>
      <c r="J997" s="71"/>
      <c r="K997" s="71"/>
      <c r="L997" s="73">
        <f t="shared" ref="L997:L998" si="486">F997</f>
        <v>2</v>
      </c>
      <c r="M997" s="102">
        <v>1</v>
      </c>
      <c r="N997" s="108">
        <f t="shared" ref="N997:N998" si="487">M997*L997</f>
        <v>2</v>
      </c>
      <c r="O997" s="42"/>
      <c r="P997" s="42"/>
      <c r="Q997" s="46">
        <f t="shared" si="446"/>
        <v>0</v>
      </c>
      <c r="R997" s="46">
        <f t="shared" si="447"/>
        <v>0</v>
      </c>
      <c r="S997" s="42">
        <f t="shared" si="448"/>
        <v>0</v>
      </c>
      <c r="T997" s="63"/>
      <c r="U997" s="87"/>
      <c r="V997" s="87"/>
      <c r="W997" s="87"/>
      <c r="X997" s="87"/>
      <c r="Y997" s="87"/>
    </row>
    <row r="998" spans="1:25" s="112" customFormat="1" ht="27.75" customHeight="1" x14ac:dyDescent="0.25">
      <c r="A998" s="23" t="s">
        <v>1837</v>
      </c>
      <c r="B998" s="23"/>
      <c r="C998" s="19" t="s">
        <v>91</v>
      </c>
      <c r="D998" s="215" t="s">
        <v>1321</v>
      </c>
      <c r="E998" s="28" t="s">
        <v>17</v>
      </c>
      <c r="F998" s="59">
        <v>2</v>
      </c>
      <c r="G998" s="59"/>
      <c r="H998" s="59"/>
      <c r="I998" s="59"/>
      <c r="J998" s="59"/>
      <c r="K998" s="59"/>
      <c r="L998" s="58">
        <f t="shared" si="486"/>
        <v>2</v>
      </c>
      <c r="M998" s="101">
        <v>1</v>
      </c>
      <c r="N998" s="107">
        <f t="shared" si="487"/>
        <v>2</v>
      </c>
      <c r="O998" s="25"/>
      <c r="P998" s="25"/>
      <c r="Q998" s="11">
        <f t="shared" si="446"/>
        <v>0</v>
      </c>
      <c r="R998" s="11">
        <f t="shared" si="447"/>
        <v>0</v>
      </c>
      <c r="S998" s="25">
        <f t="shared" si="448"/>
        <v>0</v>
      </c>
      <c r="T998" s="60"/>
      <c r="U998" s="111"/>
      <c r="V998" s="111"/>
      <c r="W998" s="111"/>
      <c r="X998" s="111"/>
      <c r="Y998" s="111"/>
    </row>
    <row r="999" spans="1:25" s="92" customFormat="1" ht="27" customHeight="1" x14ac:dyDescent="0.25">
      <c r="A999" s="44" t="s">
        <v>1838</v>
      </c>
      <c r="B999" s="230" t="s">
        <v>1626</v>
      </c>
      <c r="C999" s="44" t="s">
        <v>90</v>
      </c>
      <c r="D999" s="51" t="s">
        <v>876</v>
      </c>
      <c r="E999" s="41" t="s">
        <v>3</v>
      </c>
      <c r="F999" s="78">
        <f>F1000</f>
        <v>254.83</v>
      </c>
      <c r="G999" s="41"/>
      <c r="H999" s="41"/>
      <c r="I999" s="41"/>
      <c r="J999" s="41"/>
      <c r="K999" s="78">
        <f t="shared" ref="K999:K1003" si="488">F999</f>
        <v>254.83</v>
      </c>
      <c r="L999" s="78">
        <f>K999</f>
        <v>254.83</v>
      </c>
      <c r="M999" s="102">
        <v>1</v>
      </c>
      <c r="N999" s="108">
        <f t="shared" ref="N999:N1005" si="489">ROUND(M999*L999,2)</f>
        <v>254.83</v>
      </c>
      <c r="O999" s="42"/>
      <c r="P999" s="42"/>
      <c r="Q999" s="46">
        <f t="shared" si="446"/>
        <v>0</v>
      </c>
      <c r="R999" s="46">
        <f t="shared" si="447"/>
        <v>0</v>
      </c>
      <c r="S999" s="42">
        <f t="shared" si="448"/>
        <v>0</v>
      </c>
      <c r="T999" s="62"/>
    </row>
    <row r="1000" spans="1:25" s="152" customFormat="1" ht="54" customHeight="1" x14ac:dyDescent="0.25">
      <c r="A1000" s="19" t="s">
        <v>1839</v>
      </c>
      <c r="B1000" s="19"/>
      <c r="C1000" s="19" t="s">
        <v>91</v>
      </c>
      <c r="D1000" s="215" t="s">
        <v>861</v>
      </c>
      <c r="E1000" s="14" t="s">
        <v>3</v>
      </c>
      <c r="F1000" s="57">
        <v>254.83</v>
      </c>
      <c r="G1000" s="14"/>
      <c r="H1000" s="14"/>
      <c r="I1000" s="14"/>
      <c r="J1000" s="45"/>
      <c r="K1000" s="193">
        <f t="shared" si="488"/>
        <v>254.83</v>
      </c>
      <c r="L1000" s="57">
        <f>K1000</f>
        <v>254.83</v>
      </c>
      <c r="M1000" s="101">
        <v>1.1000000000000001</v>
      </c>
      <c r="N1000" s="107">
        <f t="shared" si="489"/>
        <v>280.31</v>
      </c>
      <c r="O1000" s="11"/>
      <c r="P1000" s="11"/>
      <c r="Q1000" s="11">
        <f t="shared" si="446"/>
        <v>0</v>
      </c>
      <c r="R1000" s="11">
        <f t="shared" si="447"/>
        <v>0</v>
      </c>
      <c r="S1000" s="42">
        <f t="shared" si="448"/>
        <v>0</v>
      </c>
      <c r="T1000" s="60"/>
      <c r="U1000" s="151"/>
    </row>
    <row r="1001" spans="1:25" s="152" customFormat="1" ht="25.5" customHeight="1" x14ac:dyDescent="0.25">
      <c r="A1001" s="19" t="s">
        <v>2558</v>
      </c>
      <c r="B1001" s="19"/>
      <c r="C1001" s="19" t="s">
        <v>91</v>
      </c>
      <c r="D1001" s="69" t="s">
        <v>2516</v>
      </c>
      <c r="E1001" s="14" t="s">
        <v>2</v>
      </c>
      <c r="F1001" s="294">
        <f>F1000</f>
        <v>254.83</v>
      </c>
      <c r="G1001" s="294"/>
      <c r="H1001" s="294"/>
      <c r="I1001" s="294"/>
      <c r="J1001" s="294"/>
      <c r="K1001" s="294">
        <f t="shared" si="488"/>
        <v>254.83</v>
      </c>
      <c r="L1001" s="294">
        <f>K1001</f>
        <v>254.83</v>
      </c>
      <c r="M1001" s="295">
        <v>1</v>
      </c>
      <c r="N1001" s="107">
        <f t="shared" si="489"/>
        <v>254.83</v>
      </c>
      <c r="O1001" s="11"/>
      <c r="P1001" s="11"/>
      <c r="Q1001" s="11">
        <f t="shared" si="446"/>
        <v>0</v>
      </c>
      <c r="R1001" s="11">
        <f t="shared" si="447"/>
        <v>0</v>
      </c>
      <c r="S1001" s="42">
        <f t="shared" si="448"/>
        <v>0</v>
      </c>
      <c r="T1001" s="60"/>
    </row>
    <row r="1002" spans="1:25" s="92" customFormat="1" ht="27" customHeight="1" x14ac:dyDescent="0.25">
      <c r="A1002" s="44" t="s">
        <v>1840</v>
      </c>
      <c r="B1002" s="44"/>
      <c r="C1002" s="44" t="s">
        <v>90</v>
      </c>
      <c r="D1002" s="51" t="s">
        <v>1204</v>
      </c>
      <c r="E1002" s="41" t="s">
        <v>17</v>
      </c>
      <c r="F1002" s="78">
        <f>F1003</f>
        <v>2</v>
      </c>
      <c r="G1002" s="41"/>
      <c r="H1002" s="41"/>
      <c r="I1002" s="41"/>
      <c r="J1002" s="41"/>
      <c r="K1002" s="71">
        <f t="shared" si="488"/>
        <v>2</v>
      </c>
      <c r="L1002" s="100">
        <f>K1002</f>
        <v>2</v>
      </c>
      <c r="M1002" s="102">
        <v>1</v>
      </c>
      <c r="N1002" s="108">
        <f t="shared" si="489"/>
        <v>2</v>
      </c>
      <c r="O1002" s="42"/>
      <c r="P1002" s="42"/>
      <c r="Q1002" s="46">
        <f t="shared" si="446"/>
        <v>0</v>
      </c>
      <c r="R1002" s="46">
        <f t="shared" si="447"/>
        <v>0</v>
      </c>
      <c r="S1002" s="42">
        <f t="shared" si="448"/>
        <v>0</v>
      </c>
      <c r="T1002" s="62"/>
    </row>
    <row r="1003" spans="1:25" s="152" customFormat="1" ht="23.25" customHeight="1" x14ac:dyDescent="0.25">
      <c r="A1003" s="19" t="s">
        <v>1841</v>
      </c>
      <c r="B1003" s="19"/>
      <c r="C1003" s="19" t="s">
        <v>91</v>
      </c>
      <c r="D1003" s="215" t="s">
        <v>1281</v>
      </c>
      <c r="E1003" s="14" t="s">
        <v>17</v>
      </c>
      <c r="F1003" s="57">
        <v>2</v>
      </c>
      <c r="G1003" s="14"/>
      <c r="H1003" s="14"/>
      <c r="I1003" s="14"/>
      <c r="J1003" s="45"/>
      <c r="K1003" s="195">
        <f t="shared" si="488"/>
        <v>2</v>
      </c>
      <c r="L1003" s="101">
        <f>K1003</f>
        <v>2</v>
      </c>
      <c r="M1003" s="101">
        <v>1</v>
      </c>
      <c r="N1003" s="107">
        <f t="shared" si="489"/>
        <v>2</v>
      </c>
      <c r="O1003" s="11"/>
      <c r="P1003" s="11"/>
      <c r="Q1003" s="11">
        <f t="shared" si="446"/>
        <v>0</v>
      </c>
      <c r="R1003" s="11">
        <f t="shared" si="447"/>
        <v>0</v>
      </c>
      <c r="S1003" s="42">
        <f t="shared" si="448"/>
        <v>0</v>
      </c>
      <c r="T1003" s="60"/>
      <c r="U1003" s="151"/>
    </row>
    <row r="1004" spans="1:25" s="152" customFormat="1" ht="22.5" customHeight="1" x14ac:dyDescent="0.25">
      <c r="A1004" s="19" t="s">
        <v>2603</v>
      </c>
      <c r="B1004" s="23"/>
      <c r="C1004" s="23" t="s">
        <v>91</v>
      </c>
      <c r="D1004" s="215" t="s">
        <v>1213</v>
      </c>
      <c r="E1004" s="14" t="s">
        <v>17</v>
      </c>
      <c r="F1004" s="248">
        <v>2</v>
      </c>
      <c r="G1004" s="149"/>
      <c r="H1004" s="28"/>
      <c r="I1004" s="11"/>
      <c r="J1004" s="249"/>
      <c r="K1004" s="11"/>
      <c r="L1004" s="58">
        <f>F1004</f>
        <v>2</v>
      </c>
      <c r="M1004" s="101">
        <v>1</v>
      </c>
      <c r="N1004" s="107">
        <f t="shared" ref="N1004" si="490">M1004*L1004</f>
        <v>2</v>
      </c>
      <c r="O1004" s="25"/>
      <c r="P1004" s="25"/>
      <c r="Q1004" s="11">
        <f t="shared" si="446"/>
        <v>0</v>
      </c>
      <c r="R1004" s="11">
        <f t="shared" si="447"/>
        <v>0</v>
      </c>
      <c r="S1004" s="25">
        <f t="shared" si="448"/>
        <v>0</v>
      </c>
      <c r="T1004" s="25"/>
      <c r="U1004" s="151"/>
      <c r="V1004" s="151"/>
      <c r="W1004" s="151"/>
      <c r="X1004" s="151"/>
      <c r="Y1004" s="151"/>
    </row>
    <row r="1005" spans="1:25" s="92" customFormat="1" ht="27" customHeight="1" x14ac:dyDescent="0.25">
      <c r="A1005" s="44" t="s">
        <v>1842</v>
      </c>
      <c r="B1005" s="230" t="s">
        <v>1845</v>
      </c>
      <c r="C1005" s="44" t="s">
        <v>90</v>
      </c>
      <c r="D1005" s="51" t="s">
        <v>1609</v>
      </c>
      <c r="E1005" s="41" t="s">
        <v>17</v>
      </c>
      <c r="F1005" s="78">
        <f>F1006+F1007</f>
        <v>47</v>
      </c>
      <c r="G1005" s="78"/>
      <c r="H1005" s="78"/>
      <c r="I1005" s="78"/>
      <c r="J1005" s="78"/>
      <c r="K1005" s="78"/>
      <c r="L1005" s="78">
        <f t="shared" ref="L1005" si="491">L1006+L1007</f>
        <v>47</v>
      </c>
      <c r="M1005" s="102">
        <v>1</v>
      </c>
      <c r="N1005" s="108">
        <f t="shared" si="489"/>
        <v>47</v>
      </c>
      <c r="O1005" s="42"/>
      <c r="P1005" s="42"/>
      <c r="Q1005" s="46">
        <f t="shared" ref="Q1005:Q1007" si="492">ROUND(N1005*O1005,2)</f>
        <v>0</v>
      </c>
      <c r="R1005" s="46">
        <f t="shared" ref="R1005:R1007" si="493">ROUND(N1005*P1005,2)</f>
        <v>0</v>
      </c>
      <c r="S1005" s="42">
        <f t="shared" ref="S1005:S1007" si="494">ROUND(Q1005+R1005,2)</f>
        <v>0</v>
      </c>
      <c r="T1005" s="62" t="s">
        <v>94</v>
      </c>
    </row>
    <row r="1006" spans="1:25" s="152" customFormat="1" ht="22.5" customHeight="1" x14ac:dyDescent="0.25">
      <c r="A1006" s="19" t="s">
        <v>1843</v>
      </c>
      <c r="B1006" s="23"/>
      <c r="C1006" s="23" t="s">
        <v>91</v>
      </c>
      <c r="D1006" s="215" t="s">
        <v>1319</v>
      </c>
      <c r="E1006" s="14" t="s">
        <v>17</v>
      </c>
      <c r="F1006" s="162">
        <v>23</v>
      </c>
      <c r="G1006" s="149"/>
      <c r="H1006" s="28"/>
      <c r="I1006" s="11"/>
      <c r="J1006" s="210"/>
      <c r="K1006" s="11"/>
      <c r="L1006" s="58">
        <f>F1006</f>
        <v>23</v>
      </c>
      <c r="M1006" s="101">
        <v>1</v>
      </c>
      <c r="N1006" s="107">
        <f t="shared" ref="N1006:N1007" si="495">M1006*L1006</f>
        <v>23</v>
      </c>
      <c r="O1006" s="25"/>
      <c r="P1006" s="25"/>
      <c r="Q1006" s="11">
        <f t="shared" si="492"/>
        <v>0</v>
      </c>
      <c r="R1006" s="11">
        <f t="shared" si="493"/>
        <v>0</v>
      </c>
      <c r="S1006" s="25">
        <f t="shared" si="494"/>
        <v>0</v>
      </c>
      <c r="T1006" s="25"/>
      <c r="U1006" s="151"/>
      <c r="V1006" s="151"/>
      <c r="W1006" s="151"/>
      <c r="X1006" s="151"/>
      <c r="Y1006" s="151"/>
    </row>
    <row r="1007" spans="1:25" s="152" customFormat="1" ht="22.5" customHeight="1" x14ac:dyDescent="0.25">
      <c r="A1007" s="19" t="s">
        <v>1844</v>
      </c>
      <c r="B1007" s="23"/>
      <c r="C1007" s="23" t="s">
        <v>91</v>
      </c>
      <c r="D1007" s="215" t="s">
        <v>1318</v>
      </c>
      <c r="E1007" s="14" t="s">
        <v>17</v>
      </c>
      <c r="F1007" s="162">
        <v>24</v>
      </c>
      <c r="G1007" s="149"/>
      <c r="H1007" s="28"/>
      <c r="I1007" s="11"/>
      <c r="J1007" s="171"/>
      <c r="K1007" s="11"/>
      <c r="L1007" s="58">
        <f t="shared" ref="L1007" si="496">F1007</f>
        <v>24</v>
      </c>
      <c r="M1007" s="101">
        <v>1</v>
      </c>
      <c r="N1007" s="107">
        <f t="shared" si="495"/>
        <v>24</v>
      </c>
      <c r="O1007" s="25"/>
      <c r="P1007" s="25"/>
      <c r="Q1007" s="11">
        <f t="shared" si="492"/>
        <v>0</v>
      </c>
      <c r="R1007" s="11">
        <f t="shared" si="493"/>
        <v>0</v>
      </c>
      <c r="S1007" s="25">
        <f t="shared" si="494"/>
        <v>0</v>
      </c>
      <c r="T1007" s="25"/>
      <c r="U1007" s="151"/>
      <c r="V1007" s="151"/>
      <c r="W1007" s="151"/>
      <c r="X1007" s="151"/>
      <c r="Y1007" s="151"/>
    </row>
    <row r="1008" spans="1:25" s="86" customFormat="1" ht="22.5" customHeight="1" x14ac:dyDescent="0.25">
      <c r="A1008" s="65" t="s">
        <v>56</v>
      </c>
      <c r="B1008" s="65"/>
      <c r="C1008" s="65"/>
      <c r="D1008" s="49" t="s">
        <v>1282</v>
      </c>
      <c r="E1008" s="66"/>
      <c r="F1008" s="67"/>
      <c r="G1008" s="66"/>
      <c r="H1008" s="66"/>
      <c r="I1008" s="66"/>
      <c r="J1008" s="66"/>
      <c r="K1008" s="66"/>
      <c r="L1008" s="144"/>
      <c r="M1008" s="98"/>
      <c r="N1008" s="105"/>
      <c r="O1008" s="68"/>
      <c r="P1008" s="68"/>
      <c r="Q1008" s="39"/>
      <c r="R1008" s="39"/>
      <c r="S1008" s="68"/>
      <c r="T1008" s="68"/>
      <c r="U1008" s="85"/>
      <c r="V1008" s="85"/>
      <c r="W1008" s="85"/>
      <c r="X1008" s="85"/>
      <c r="Y1008" s="85"/>
    </row>
    <row r="1009" spans="1:25" s="92" customFormat="1" ht="32.25" customHeight="1" x14ac:dyDescent="0.25">
      <c r="A1009" s="44" t="s">
        <v>1846</v>
      </c>
      <c r="B1009" s="44"/>
      <c r="C1009" s="44" t="s">
        <v>90</v>
      </c>
      <c r="D1009" s="161" t="s">
        <v>1284</v>
      </c>
      <c r="E1009" s="41" t="s">
        <v>17</v>
      </c>
      <c r="F1009" s="395">
        <v>1</v>
      </c>
      <c r="G1009" s="41"/>
      <c r="H1009" s="41"/>
      <c r="I1009" s="43"/>
      <c r="J1009" s="43"/>
      <c r="K1009" s="43"/>
      <c r="L1009" s="73">
        <f t="shared" ref="L1009:L1015" si="497">F1009</f>
        <v>1</v>
      </c>
      <c r="M1009" s="102">
        <v>1</v>
      </c>
      <c r="N1009" s="108">
        <f t="shared" ref="N1009:N1015" si="498">M1009*L1009</f>
        <v>1</v>
      </c>
      <c r="O1009" s="42"/>
      <c r="P1009" s="42"/>
      <c r="Q1009" s="46">
        <f t="shared" si="446"/>
        <v>0</v>
      </c>
      <c r="R1009" s="46">
        <f t="shared" si="447"/>
        <v>0</v>
      </c>
      <c r="S1009" s="42">
        <f t="shared" si="448"/>
        <v>0</v>
      </c>
      <c r="T1009" s="42"/>
      <c r="U1009" s="91"/>
      <c r="V1009" s="91"/>
      <c r="W1009" s="91"/>
      <c r="X1009" s="91"/>
      <c r="Y1009" s="91"/>
    </row>
    <row r="1010" spans="1:25" s="152" customFormat="1" ht="32.25" customHeight="1" x14ac:dyDescent="0.25">
      <c r="A1010" s="19" t="s">
        <v>1847</v>
      </c>
      <c r="B1010" s="23"/>
      <c r="C1010" s="23" t="s">
        <v>91</v>
      </c>
      <c r="D1010" s="215" t="s">
        <v>1322</v>
      </c>
      <c r="E1010" s="14" t="s">
        <v>17</v>
      </c>
      <c r="F1010" s="169">
        <v>1</v>
      </c>
      <c r="G1010" s="28"/>
      <c r="H1010" s="28"/>
      <c r="I1010" s="26"/>
      <c r="J1010" s="26"/>
      <c r="K1010" s="26"/>
      <c r="L1010" s="58">
        <f t="shared" ref="L1010" si="499">F1010</f>
        <v>1</v>
      </c>
      <c r="M1010" s="101">
        <v>1</v>
      </c>
      <c r="N1010" s="107">
        <f t="shared" ref="N1010" si="500">M1010*L1010</f>
        <v>1</v>
      </c>
      <c r="O1010" s="25"/>
      <c r="P1010" s="25"/>
      <c r="Q1010" s="11">
        <f t="shared" si="446"/>
        <v>0</v>
      </c>
      <c r="R1010" s="11">
        <f t="shared" si="447"/>
        <v>0</v>
      </c>
      <c r="S1010" s="25">
        <f t="shared" si="448"/>
        <v>0</v>
      </c>
      <c r="T1010" s="25"/>
      <c r="U1010" s="151"/>
      <c r="V1010" s="151"/>
      <c r="W1010" s="151"/>
      <c r="X1010" s="151"/>
      <c r="Y1010" s="151"/>
    </row>
    <row r="1011" spans="1:25" s="152" customFormat="1" ht="23.25" customHeight="1" x14ac:dyDescent="0.25">
      <c r="A1011" s="19" t="s">
        <v>1848</v>
      </c>
      <c r="B1011" s="19"/>
      <c r="C1011" s="19" t="s">
        <v>91</v>
      </c>
      <c r="D1011" s="215" t="s">
        <v>1323</v>
      </c>
      <c r="E1011" s="14" t="s">
        <v>17</v>
      </c>
      <c r="F1011" s="169">
        <v>1</v>
      </c>
      <c r="G1011" s="14"/>
      <c r="H1011" s="14"/>
      <c r="I1011" s="14"/>
      <c r="J1011" s="14"/>
      <c r="K1011" s="58"/>
      <c r="L1011" s="58">
        <f t="shared" si="497"/>
        <v>1</v>
      </c>
      <c r="M1011" s="101">
        <v>1</v>
      </c>
      <c r="N1011" s="107">
        <f t="shared" si="498"/>
        <v>1</v>
      </c>
      <c r="O1011" s="11"/>
      <c r="P1011" s="11"/>
      <c r="Q1011" s="11">
        <f t="shared" ref="Q1011:Q1076" si="501">ROUND(N1011*O1011,2)</f>
        <v>0</v>
      </c>
      <c r="R1011" s="11">
        <f t="shared" ref="R1011:R1076" si="502">ROUND(N1011*P1011,2)</f>
        <v>0</v>
      </c>
      <c r="S1011" s="25">
        <f>ROUND(Q1011+R1011,2)</f>
        <v>0</v>
      </c>
      <c r="T1011" s="60"/>
      <c r="U1011" s="151"/>
    </row>
    <row r="1012" spans="1:25" s="152" customFormat="1" ht="23.25" customHeight="1" x14ac:dyDescent="0.25">
      <c r="A1012" s="19" t="s">
        <v>1849</v>
      </c>
      <c r="B1012" s="19"/>
      <c r="C1012" s="19" t="s">
        <v>91</v>
      </c>
      <c r="D1012" s="215" t="s">
        <v>1324</v>
      </c>
      <c r="E1012" s="14" t="s">
        <v>17</v>
      </c>
      <c r="F1012" s="169">
        <v>1</v>
      </c>
      <c r="G1012" s="14"/>
      <c r="H1012" s="14"/>
      <c r="I1012" s="14"/>
      <c r="J1012" s="14"/>
      <c r="K1012" s="58"/>
      <c r="L1012" s="58">
        <f>F1012</f>
        <v>1</v>
      </c>
      <c r="M1012" s="101">
        <v>1</v>
      </c>
      <c r="N1012" s="107">
        <f>M1012*L1012</f>
        <v>1</v>
      </c>
      <c r="O1012" s="11"/>
      <c r="P1012" s="11"/>
      <c r="Q1012" s="11">
        <f t="shared" si="501"/>
        <v>0</v>
      </c>
      <c r="R1012" s="11">
        <f t="shared" si="502"/>
        <v>0</v>
      </c>
      <c r="S1012" s="25">
        <f t="shared" ref="S1012:S1076" si="503">ROUND(Q1012+R1012,2)</f>
        <v>0</v>
      </c>
      <c r="T1012" s="60"/>
      <c r="U1012" s="151"/>
    </row>
    <row r="1013" spans="1:25" s="152" customFormat="1" ht="23.25" customHeight="1" x14ac:dyDescent="0.25">
      <c r="A1013" s="19" t="s">
        <v>1850</v>
      </c>
      <c r="B1013" s="19"/>
      <c r="C1013" s="19" t="s">
        <v>91</v>
      </c>
      <c r="D1013" s="215" t="s">
        <v>1325</v>
      </c>
      <c r="E1013" s="14" t="s">
        <v>17</v>
      </c>
      <c r="F1013" s="169">
        <v>1</v>
      </c>
      <c r="G1013" s="14"/>
      <c r="H1013" s="14"/>
      <c r="I1013" s="14"/>
      <c r="J1013" s="14"/>
      <c r="K1013" s="58"/>
      <c r="L1013" s="58">
        <f>F1013</f>
        <v>1</v>
      </c>
      <c r="M1013" s="101">
        <v>1</v>
      </c>
      <c r="N1013" s="107">
        <f>M1013*L1013</f>
        <v>1</v>
      </c>
      <c r="O1013" s="11"/>
      <c r="P1013" s="11"/>
      <c r="Q1013" s="11">
        <f t="shared" si="501"/>
        <v>0</v>
      </c>
      <c r="R1013" s="11">
        <f t="shared" si="502"/>
        <v>0</v>
      </c>
      <c r="S1013" s="25">
        <f t="shared" si="503"/>
        <v>0</v>
      </c>
      <c r="T1013" s="60"/>
      <c r="U1013" s="151"/>
    </row>
    <row r="1014" spans="1:25" s="152" customFormat="1" ht="23.25" customHeight="1" x14ac:dyDescent="0.25">
      <c r="A1014" s="19" t="s">
        <v>1851</v>
      </c>
      <c r="B1014" s="19"/>
      <c r="C1014" s="19" t="s">
        <v>91</v>
      </c>
      <c r="D1014" s="215" t="s">
        <v>1326</v>
      </c>
      <c r="E1014" s="14" t="s">
        <v>17</v>
      </c>
      <c r="F1014" s="169">
        <v>1</v>
      </c>
      <c r="G1014" s="14"/>
      <c r="H1014" s="14"/>
      <c r="I1014" s="14"/>
      <c r="J1014" s="14"/>
      <c r="K1014" s="58"/>
      <c r="L1014" s="58">
        <f>F1014</f>
        <v>1</v>
      </c>
      <c r="M1014" s="101">
        <v>1</v>
      </c>
      <c r="N1014" s="107">
        <f>M1014*L1014</f>
        <v>1</v>
      </c>
      <c r="O1014" s="11"/>
      <c r="P1014" s="11"/>
      <c r="Q1014" s="11">
        <f t="shared" si="501"/>
        <v>0</v>
      </c>
      <c r="R1014" s="11">
        <f t="shared" si="502"/>
        <v>0</v>
      </c>
      <c r="S1014" s="25">
        <f t="shared" si="503"/>
        <v>0</v>
      </c>
      <c r="T1014" s="60"/>
      <c r="U1014" s="151"/>
    </row>
    <row r="1015" spans="1:25" s="88" customFormat="1" ht="27.75" customHeight="1" x14ac:dyDescent="0.25">
      <c r="A1015" s="44" t="s">
        <v>1852</v>
      </c>
      <c r="B1015" s="230" t="s">
        <v>1627</v>
      </c>
      <c r="C1015" s="40" t="s">
        <v>90</v>
      </c>
      <c r="D1015" s="72" t="s">
        <v>663</v>
      </c>
      <c r="E1015" s="41" t="s">
        <v>17</v>
      </c>
      <c r="F1015" s="71">
        <f>F1016</f>
        <v>1</v>
      </c>
      <c r="G1015" s="71"/>
      <c r="H1015" s="71"/>
      <c r="I1015" s="71"/>
      <c r="J1015" s="71"/>
      <c r="K1015" s="71"/>
      <c r="L1015" s="73">
        <f t="shared" si="497"/>
        <v>1</v>
      </c>
      <c r="M1015" s="102">
        <v>1</v>
      </c>
      <c r="N1015" s="108">
        <f t="shared" si="498"/>
        <v>1</v>
      </c>
      <c r="O1015" s="42"/>
      <c r="P1015" s="42"/>
      <c r="Q1015" s="46">
        <f t="shared" si="501"/>
        <v>0</v>
      </c>
      <c r="R1015" s="46">
        <f t="shared" si="502"/>
        <v>0</v>
      </c>
      <c r="S1015" s="42">
        <f t="shared" si="503"/>
        <v>0</v>
      </c>
      <c r="T1015" s="63"/>
      <c r="U1015" s="87"/>
      <c r="V1015" s="87"/>
      <c r="W1015" s="87"/>
      <c r="X1015" s="87"/>
      <c r="Y1015" s="87"/>
    </row>
    <row r="1016" spans="1:25" s="152" customFormat="1" ht="41.25" customHeight="1" x14ac:dyDescent="0.25">
      <c r="A1016" s="19" t="s">
        <v>1853</v>
      </c>
      <c r="B1016" s="19"/>
      <c r="C1016" s="19" t="s">
        <v>91</v>
      </c>
      <c r="D1016" s="215" t="s">
        <v>1327</v>
      </c>
      <c r="E1016" s="14" t="s">
        <v>17</v>
      </c>
      <c r="F1016" s="169">
        <v>1</v>
      </c>
      <c r="G1016" s="14"/>
      <c r="H1016" s="14"/>
      <c r="I1016" s="14"/>
      <c r="J1016" s="14"/>
      <c r="K1016" s="58"/>
      <c r="L1016" s="58">
        <f t="shared" ref="L1016" si="504">F1016</f>
        <v>1</v>
      </c>
      <c r="M1016" s="101">
        <v>1</v>
      </c>
      <c r="N1016" s="107">
        <f t="shared" ref="N1016" si="505">M1016*L1016</f>
        <v>1</v>
      </c>
      <c r="O1016" s="11"/>
      <c r="P1016" s="11"/>
      <c r="Q1016" s="11">
        <f t="shared" si="501"/>
        <v>0</v>
      </c>
      <c r="R1016" s="11">
        <f t="shared" si="502"/>
        <v>0</v>
      </c>
      <c r="S1016" s="25">
        <f t="shared" si="503"/>
        <v>0</v>
      </c>
      <c r="T1016" s="60"/>
      <c r="U1016" s="151"/>
    </row>
    <row r="1017" spans="1:25" s="86" customFormat="1" ht="22.5" customHeight="1" x14ac:dyDescent="0.25">
      <c r="A1017" s="65" t="s">
        <v>57</v>
      </c>
      <c r="B1017" s="65"/>
      <c r="C1017" s="65"/>
      <c r="D1017" s="49" t="s">
        <v>1283</v>
      </c>
      <c r="E1017" s="66"/>
      <c r="F1017" s="67"/>
      <c r="G1017" s="66"/>
      <c r="H1017" s="66"/>
      <c r="I1017" s="66"/>
      <c r="J1017" s="66"/>
      <c r="K1017" s="66"/>
      <c r="L1017" s="144"/>
      <c r="M1017" s="98"/>
      <c r="N1017" s="105"/>
      <c r="O1017" s="68"/>
      <c r="P1017" s="68"/>
      <c r="Q1017" s="39"/>
      <c r="R1017" s="39"/>
      <c r="S1017" s="68"/>
      <c r="T1017" s="68"/>
      <c r="U1017" s="85"/>
      <c r="V1017" s="85"/>
      <c r="W1017" s="85"/>
      <c r="X1017" s="85"/>
      <c r="Y1017" s="85"/>
    </row>
    <row r="1018" spans="1:25" s="92" customFormat="1" ht="32.25" customHeight="1" x14ac:dyDescent="0.25">
      <c r="A1018" s="44" t="s">
        <v>1855</v>
      </c>
      <c r="B1018" s="230" t="s">
        <v>1624</v>
      </c>
      <c r="C1018" s="44" t="s">
        <v>90</v>
      </c>
      <c r="D1018" s="51" t="s">
        <v>92</v>
      </c>
      <c r="E1018" s="41" t="s">
        <v>3</v>
      </c>
      <c r="F1018" s="71"/>
      <c r="G1018" s="41"/>
      <c r="H1018" s="41"/>
      <c r="I1018" s="43"/>
      <c r="J1018" s="43"/>
      <c r="K1018" s="43">
        <f>SUM(K1019:K1033)</f>
        <v>51.24</v>
      </c>
      <c r="L1018" s="43"/>
      <c r="M1018" s="100"/>
      <c r="N1018" s="43">
        <f>K1018</f>
        <v>51.24</v>
      </c>
      <c r="O1018" s="42"/>
      <c r="P1018" s="42"/>
      <c r="Q1018" s="46">
        <f t="shared" si="501"/>
        <v>0</v>
      </c>
      <c r="R1018" s="46">
        <f t="shared" si="502"/>
        <v>0</v>
      </c>
      <c r="S1018" s="42">
        <f t="shared" si="503"/>
        <v>0</v>
      </c>
      <c r="T1018" s="42" t="s">
        <v>93</v>
      </c>
      <c r="U1018" s="91"/>
      <c r="V1018" s="91"/>
      <c r="W1018" s="91"/>
      <c r="X1018" s="91"/>
      <c r="Y1018" s="91"/>
    </row>
    <row r="1019" spans="1:25" s="92" customFormat="1" ht="22.5" customHeight="1" x14ac:dyDescent="0.25">
      <c r="A1019" s="19" t="s">
        <v>1856</v>
      </c>
      <c r="B1019" s="23"/>
      <c r="C1019" s="23" t="s">
        <v>91</v>
      </c>
      <c r="D1019" s="215" t="s">
        <v>866</v>
      </c>
      <c r="E1019" s="28" t="s">
        <v>1228</v>
      </c>
      <c r="F1019" s="59"/>
      <c r="G1019" s="28">
        <v>0.5</v>
      </c>
      <c r="H1019" s="28">
        <v>0.4</v>
      </c>
      <c r="I1019" s="11">
        <f>(G1019+H1019)*2</f>
        <v>1.8</v>
      </c>
      <c r="J1019" s="163">
        <v>2.81</v>
      </c>
      <c r="K1019" s="189">
        <f>I1019*J1019</f>
        <v>5.0599999999999996</v>
      </c>
      <c r="L1019" s="11">
        <f>J1019</f>
        <v>2.81</v>
      </c>
      <c r="M1019" s="101">
        <v>1.1000000000000001</v>
      </c>
      <c r="N1019" s="133">
        <f>M1019*L1019</f>
        <v>3.0910000000000002</v>
      </c>
      <c r="O1019" s="25"/>
      <c r="P1019" s="25"/>
      <c r="Q1019" s="11">
        <f t="shared" si="501"/>
        <v>0</v>
      </c>
      <c r="R1019" s="11">
        <f t="shared" si="502"/>
        <v>0</v>
      </c>
      <c r="S1019" s="42">
        <f t="shared" si="503"/>
        <v>0</v>
      </c>
      <c r="T1019" s="42"/>
      <c r="U1019" s="91"/>
      <c r="V1019" s="91"/>
      <c r="W1019" s="91"/>
      <c r="X1019" s="91"/>
      <c r="Y1019" s="91"/>
    </row>
    <row r="1020" spans="1:25" s="92" customFormat="1" ht="22.5" customHeight="1" x14ac:dyDescent="0.25">
      <c r="A1020" s="19" t="s">
        <v>1857</v>
      </c>
      <c r="B1020" s="23"/>
      <c r="C1020" s="23" t="s">
        <v>91</v>
      </c>
      <c r="D1020" s="215" t="s">
        <v>1328</v>
      </c>
      <c r="E1020" s="28" t="s">
        <v>1228</v>
      </c>
      <c r="F1020" s="59"/>
      <c r="G1020" s="28">
        <v>0.6</v>
      </c>
      <c r="H1020" s="28">
        <v>0.4</v>
      </c>
      <c r="I1020" s="11">
        <f t="shared" ref="I1020" si="506">(G1020+H1020)*2</f>
        <v>2</v>
      </c>
      <c r="J1020" s="163">
        <v>4.53</v>
      </c>
      <c r="K1020" s="189">
        <f>I1020*J1020</f>
        <v>9.06</v>
      </c>
      <c r="L1020" s="11">
        <f t="shared" ref="L1020:L1022" si="507">J1020</f>
        <v>4.53</v>
      </c>
      <c r="M1020" s="101">
        <v>1.1000000000000001</v>
      </c>
      <c r="N1020" s="133">
        <f>M1020*L1020</f>
        <v>4.9829999999999997</v>
      </c>
      <c r="O1020" s="25"/>
      <c r="P1020" s="25"/>
      <c r="Q1020" s="11">
        <f t="shared" si="501"/>
        <v>0</v>
      </c>
      <c r="R1020" s="11">
        <f t="shared" si="502"/>
        <v>0</v>
      </c>
      <c r="S1020" s="42">
        <f t="shared" si="503"/>
        <v>0</v>
      </c>
      <c r="T1020" s="42"/>
      <c r="U1020" s="91"/>
      <c r="V1020" s="91"/>
      <c r="W1020" s="91"/>
      <c r="X1020" s="91"/>
      <c r="Y1020" s="91"/>
    </row>
    <row r="1021" spans="1:25" s="92" customFormat="1" ht="22.5" customHeight="1" x14ac:dyDescent="0.25">
      <c r="A1021" s="19" t="s">
        <v>1858</v>
      </c>
      <c r="B1021" s="23"/>
      <c r="C1021" s="23" t="s">
        <v>91</v>
      </c>
      <c r="D1021" s="215" t="s">
        <v>1329</v>
      </c>
      <c r="E1021" s="28" t="s">
        <v>1228</v>
      </c>
      <c r="F1021" s="59"/>
      <c r="G1021" s="28"/>
      <c r="H1021" s="28"/>
      <c r="I1021" s="11"/>
      <c r="J1021" s="163">
        <v>2.57</v>
      </c>
      <c r="K1021" s="189">
        <f>0.4*3.14*J1021</f>
        <v>3.23</v>
      </c>
      <c r="L1021" s="11">
        <f t="shared" si="507"/>
        <v>2.57</v>
      </c>
      <c r="M1021" s="101">
        <v>1.1000000000000001</v>
      </c>
      <c r="N1021" s="133">
        <f t="shared" ref="N1021:N1033" si="508">M1021*L1021</f>
        <v>2.827</v>
      </c>
      <c r="O1021" s="25"/>
      <c r="P1021" s="25"/>
      <c r="Q1021" s="11">
        <f t="shared" si="501"/>
        <v>0</v>
      </c>
      <c r="R1021" s="11">
        <f t="shared" si="502"/>
        <v>0</v>
      </c>
      <c r="S1021" s="42">
        <f t="shared" si="503"/>
        <v>0</v>
      </c>
      <c r="T1021" s="42"/>
      <c r="U1021" s="91"/>
      <c r="V1021" s="91"/>
      <c r="W1021" s="91"/>
      <c r="X1021" s="91"/>
      <c r="Y1021" s="91"/>
    </row>
    <row r="1022" spans="1:25" s="92" customFormat="1" ht="22.5" customHeight="1" x14ac:dyDescent="0.25">
      <c r="A1022" s="19" t="s">
        <v>1859</v>
      </c>
      <c r="B1022" s="23"/>
      <c r="C1022" s="23" t="s">
        <v>91</v>
      </c>
      <c r="D1022" s="215" t="s">
        <v>1272</v>
      </c>
      <c r="E1022" s="14" t="s">
        <v>17</v>
      </c>
      <c r="F1022" s="135"/>
      <c r="G1022" s="28"/>
      <c r="H1022" s="28"/>
      <c r="I1022" s="11"/>
      <c r="J1022" s="163">
        <v>8.26</v>
      </c>
      <c r="K1022" s="189">
        <f>J1022*3.14*0.5</f>
        <v>12.97</v>
      </c>
      <c r="L1022" s="11">
        <f t="shared" si="507"/>
        <v>8.26</v>
      </c>
      <c r="M1022" s="101">
        <v>1</v>
      </c>
      <c r="N1022" s="133">
        <f>M1022*L1022</f>
        <v>8.26</v>
      </c>
      <c r="O1022" s="25"/>
      <c r="P1022" s="25"/>
      <c r="Q1022" s="11">
        <f t="shared" si="501"/>
        <v>0</v>
      </c>
      <c r="R1022" s="11">
        <f t="shared" si="502"/>
        <v>0</v>
      </c>
      <c r="S1022" s="42">
        <f t="shared" si="503"/>
        <v>0</v>
      </c>
      <c r="T1022" s="42"/>
      <c r="U1022" s="91"/>
      <c r="V1022" s="91"/>
      <c r="W1022" s="91"/>
      <c r="X1022" s="91"/>
      <c r="Y1022" s="91"/>
    </row>
    <row r="1023" spans="1:25" s="92" customFormat="1" ht="22.5" customHeight="1" x14ac:dyDescent="0.25">
      <c r="A1023" s="19" t="s">
        <v>1860</v>
      </c>
      <c r="B1023" s="23"/>
      <c r="C1023" s="23" t="s">
        <v>91</v>
      </c>
      <c r="D1023" s="215" t="s">
        <v>1274</v>
      </c>
      <c r="E1023" s="14" t="s">
        <v>17</v>
      </c>
      <c r="F1023" s="162">
        <v>2</v>
      </c>
      <c r="G1023" s="149"/>
      <c r="H1023" s="28"/>
      <c r="I1023" s="11"/>
      <c r="J1023" s="178"/>
      <c r="K1023" s="189"/>
      <c r="L1023" s="11">
        <f>F1023</f>
        <v>2</v>
      </c>
      <c r="M1023" s="101">
        <v>1</v>
      </c>
      <c r="N1023" s="133">
        <f t="shared" si="508"/>
        <v>2</v>
      </c>
      <c r="O1023" s="25"/>
      <c r="P1023" s="25"/>
      <c r="Q1023" s="11">
        <f t="shared" si="501"/>
        <v>0</v>
      </c>
      <c r="R1023" s="11">
        <f t="shared" si="502"/>
        <v>0</v>
      </c>
      <c r="S1023" s="42">
        <f t="shared" si="503"/>
        <v>0</v>
      </c>
      <c r="T1023" s="42"/>
      <c r="U1023" s="91"/>
      <c r="V1023" s="91"/>
      <c r="W1023" s="91"/>
      <c r="X1023" s="91"/>
      <c r="Y1023" s="91"/>
    </row>
    <row r="1024" spans="1:25" s="92" customFormat="1" ht="22.5" customHeight="1" x14ac:dyDescent="0.25">
      <c r="A1024" s="19" t="s">
        <v>1861</v>
      </c>
      <c r="B1024" s="23"/>
      <c r="C1024" s="23" t="s">
        <v>91</v>
      </c>
      <c r="D1024" s="215" t="s">
        <v>1330</v>
      </c>
      <c r="E1024" s="14" t="s">
        <v>17</v>
      </c>
      <c r="F1024" s="162">
        <v>1</v>
      </c>
      <c r="G1024" s="149"/>
      <c r="H1024" s="28"/>
      <c r="I1024" s="11"/>
      <c r="J1024" s="178"/>
      <c r="K1024" s="189">
        <v>1.39</v>
      </c>
      <c r="L1024" s="58">
        <f t="shared" ref="L1024:L1032" si="509">F1024</f>
        <v>1</v>
      </c>
      <c r="M1024" s="101">
        <v>1</v>
      </c>
      <c r="N1024" s="133">
        <f t="shared" ref="N1024:N1032" si="510">M1024*L1024</f>
        <v>1</v>
      </c>
      <c r="O1024" s="25"/>
      <c r="P1024" s="25"/>
      <c r="Q1024" s="11">
        <f t="shared" si="501"/>
        <v>0</v>
      </c>
      <c r="R1024" s="11">
        <f t="shared" si="502"/>
        <v>0</v>
      </c>
      <c r="S1024" s="42">
        <f t="shared" si="503"/>
        <v>0</v>
      </c>
      <c r="T1024" s="42"/>
      <c r="U1024" s="91"/>
      <c r="V1024" s="91"/>
      <c r="W1024" s="91"/>
      <c r="X1024" s="91"/>
      <c r="Y1024" s="91"/>
    </row>
    <row r="1025" spans="1:25" s="92" customFormat="1" ht="22.5" customHeight="1" x14ac:dyDescent="0.25">
      <c r="A1025" s="19" t="s">
        <v>1862</v>
      </c>
      <c r="B1025" s="23"/>
      <c r="C1025" s="23" t="s">
        <v>91</v>
      </c>
      <c r="D1025" s="215" t="s">
        <v>1308</v>
      </c>
      <c r="E1025" s="14" t="s">
        <v>17</v>
      </c>
      <c r="F1025" s="162">
        <v>8</v>
      </c>
      <c r="G1025" s="149"/>
      <c r="H1025" s="28"/>
      <c r="I1025" s="11"/>
      <c r="J1025" s="178"/>
      <c r="K1025" s="189">
        <v>11.13</v>
      </c>
      <c r="L1025" s="58">
        <f t="shared" si="509"/>
        <v>8</v>
      </c>
      <c r="M1025" s="101">
        <v>1</v>
      </c>
      <c r="N1025" s="133">
        <f t="shared" si="510"/>
        <v>8</v>
      </c>
      <c r="O1025" s="25"/>
      <c r="P1025" s="25"/>
      <c r="Q1025" s="11">
        <f t="shared" si="501"/>
        <v>0</v>
      </c>
      <c r="R1025" s="11">
        <f t="shared" si="502"/>
        <v>0</v>
      </c>
      <c r="S1025" s="42">
        <f t="shared" si="503"/>
        <v>0</v>
      </c>
      <c r="T1025" s="42"/>
      <c r="U1025" s="91"/>
      <c r="V1025" s="91"/>
      <c r="W1025" s="91"/>
      <c r="X1025" s="91"/>
      <c r="Y1025" s="91"/>
    </row>
    <row r="1026" spans="1:25" s="92" customFormat="1" ht="30.75" customHeight="1" x14ac:dyDescent="0.25">
      <c r="A1026" s="19" t="s">
        <v>1863</v>
      </c>
      <c r="B1026" s="23"/>
      <c r="C1026" s="23" t="s">
        <v>91</v>
      </c>
      <c r="D1026" s="216" t="s">
        <v>1331</v>
      </c>
      <c r="E1026" s="14" t="s">
        <v>17</v>
      </c>
      <c r="F1026" s="162">
        <v>2</v>
      </c>
      <c r="G1026" s="149"/>
      <c r="H1026" s="28"/>
      <c r="I1026" s="11"/>
      <c r="J1026" s="178"/>
      <c r="K1026" s="189">
        <v>0.79</v>
      </c>
      <c r="L1026" s="58">
        <f t="shared" si="509"/>
        <v>2</v>
      </c>
      <c r="M1026" s="101">
        <v>1</v>
      </c>
      <c r="N1026" s="133">
        <f t="shared" si="510"/>
        <v>2</v>
      </c>
      <c r="O1026" s="25"/>
      <c r="P1026" s="25"/>
      <c r="Q1026" s="11">
        <f t="shared" si="501"/>
        <v>0</v>
      </c>
      <c r="R1026" s="11">
        <f t="shared" si="502"/>
        <v>0</v>
      </c>
      <c r="S1026" s="42">
        <f t="shared" si="503"/>
        <v>0</v>
      </c>
      <c r="T1026" s="42"/>
      <c r="U1026" s="91"/>
      <c r="V1026" s="91"/>
      <c r="W1026" s="91"/>
      <c r="X1026" s="91"/>
      <c r="Y1026" s="91"/>
    </row>
    <row r="1027" spans="1:25" s="92" customFormat="1" ht="30.75" customHeight="1" x14ac:dyDescent="0.25">
      <c r="A1027" s="19" t="s">
        <v>1864</v>
      </c>
      <c r="B1027" s="23"/>
      <c r="C1027" s="23" t="s">
        <v>91</v>
      </c>
      <c r="D1027" s="215" t="s">
        <v>1332</v>
      </c>
      <c r="E1027" s="14" t="s">
        <v>17</v>
      </c>
      <c r="F1027" s="162">
        <v>1</v>
      </c>
      <c r="G1027" s="149"/>
      <c r="H1027" s="28"/>
      <c r="I1027" s="11"/>
      <c r="J1027" s="178"/>
      <c r="K1027" s="189">
        <v>0.83</v>
      </c>
      <c r="L1027" s="58">
        <f t="shared" si="509"/>
        <v>1</v>
      </c>
      <c r="M1027" s="101">
        <v>1</v>
      </c>
      <c r="N1027" s="133">
        <f t="shared" si="510"/>
        <v>1</v>
      </c>
      <c r="O1027" s="25"/>
      <c r="P1027" s="25"/>
      <c r="Q1027" s="11">
        <f t="shared" si="501"/>
        <v>0</v>
      </c>
      <c r="R1027" s="11">
        <f t="shared" si="502"/>
        <v>0</v>
      </c>
      <c r="S1027" s="42">
        <f t="shared" si="503"/>
        <v>0</v>
      </c>
      <c r="T1027" s="42"/>
      <c r="U1027" s="91"/>
      <c r="V1027" s="91"/>
      <c r="W1027" s="91"/>
      <c r="X1027" s="91"/>
      <c r="Y1027" s="91"/>
    </row>
    <row r="1028" spans="1:25" s="92" customFormat="1" ht="30.75" customHeight="1" x14ac:dyDescent="0.25">
      <c r="A1028" s="19" t="s">
        <v>1865</v>
      </c>
      <c r="B1028" s="23"/>
      <c r="C1028" s="23" t="s">
        <v>91</v>
      </c>
      <c r="D1028" s="216" t="s">
        <v>1333</v>
      </c>
      <c r="E1028" s="14" t="s">
        <v>17</v>
      </c>
      <c r="F1028" s="162">
        <v>1</v>
      </c>
      <c r="G1028" s="149"/>
      <c r="H1028" s="28"/>
      <c r="I1028" s="11"/>
      <c r="J1028" s="178"/>
      <c r="K1028" s="189">
        <v>0.83</v>
      </c>
      <c r="L1028" s="58">
        <f t="shared" si="509"/>
        <v>1</v>
      </c>
      <c r="M1028" s="101">
        <v>1</v>
      </c>
      <c r="N1028" s="133">
        <f t="shared" si="510"/>
        <v>1</v>
      </c>
      <c r="O1028" s="25"/>
      <c r="P1028" s="25"/>
      <c r="Q1028" s="11">
        <f t="shared" si="501"/>
        <v>0</v>
      </c>
      <c r="R1028" s="11">
        <f t="shared" si="502"/>
        <v>0</v>
      </c>
      <c r="S1028" s="42">
        <f t="shared" si="503"/>
        <v>0</v>
      </c>
      <c r="T1028" s="42"/>
      <c r="U1028" s="91"/>
      <c r="V1028" s="91"/>
      <c r="W1028" s="91"/>
      <c r="X1028" s="91"/>
      <c r="Y1028" s="91"/>
    </row>
    <row r="1029" spans="1:25" s="92" customFormat="1" ht="39" customHeight="1" x14ac:dyDescent="0.25">
      <c r="A1029" s="19" t="s">
        <v>1866</v>
      </c>
      <c r="B1029" s="23"/>
      <c r="C1029" s="23" t="s">
        <v>91</v>
      </c>
      <c r="D1029" s="215" t="s">
        <v>1334</v>
      </c>
      <c r="E1029" s="14" t="s">
        <v>17</v>
      </c>
      <c r="F1029" s="162">
        <v>1</v>
      </c>
      <c r="G1029" s="149"/>
      <c r="H1029" s="28"/>
      <c r="I1029" s="11"/>
      <c r="J1029" s="178"/>
      <c r="K1029" s="189">
        <v>1.59</v>
      </c>
      <c r="L1029" s="58">
        <f t="shared" si="509"/>
        <v>1</v>
      </c>
      <c r="M1029" s="101">
        <v>1</v>
      </c>
      <c r="N1029" s="133">
        <f t="shared" si="510"/>
        <v>1</v>
      </c>
      <c r="O1029" s="25"/>
      <c r="P1029" s="25"/>
      <c r="Q1029" s="11">
        <f t="shared" si="501"/>
        <v>0</v>
      </c>
      <c r="R1029" s="11">
        <f t="shared" si="502"/>
        <v>0</v>
      </c>
      <c r="S1029" s="42">
        <f t="shared" si="503"/>
        <v>0</v>
      </c>
      <c r="T1029" s="42"/>
      <c r="U1029" s="91"/>
      <c r="V1029" s="91"/>
      <c r="W1029" s="91"/>
      <c r="X1029" s="91"/>
      <c r="Y1029" s="91"/>
    </row>
    <row r="1030" spans="1:25" s="92" customFormat="1" ht="39" customHeight="1" x14ac:dyDescent="0.25">
      <c r="A1030" s="19" t="s">
        <v>1867</v>
      </c>
      <c r="B1030" s="23"/>
      <c r="C1030" s="23" t="s">
        <v>91</v>
      </c>
      <c r="D1030" s="216" t="s">
        <v>1335</v>
      </c>
      <c r="E1030" s="14" t="s">
        <v>17</v>
      </c>
      <c r="F1030" s="162">
        <v>1</v>
      </c>
      <c r="G1030" s="149"/>
      <c r="H1030" s="28"/>
      <c r="I1030" s="11"/>
      <c r="J1030" s="178"/>
      <c r="K1030" s="189">
        <v>2.08</v>
      </c>
      <c r="L1030" s="58">
        <f t="shared" si="509"/>
        <v>1</v>
      </c>
      <c r="M1030" s="101">
        <v>1</v>
      </c>
      <c r="N1030" s="133">
        <f t="shared" si="510"/>
        <v>1</v>
      </c>
      <c r="O1030" s="25"/>
      <c r="P1030" s="25"/>
      <c r="Q1030" s="11">
        <f t="shared" si="501"/>
        <v>0</v>
      </c>
      <c r="R1030" s="11">
        <f t="shared" si="502"/>
        <v>0</v>
      </c>
      <c r="S1030" s="42">
        <f t="shared" si="503"/>
        <v>0</v>
      </c>
      <c r="T1030" s="42"/>
      <c r="U1030" s="91"/>
      <c r="V1030" s="91"/>
      <c r="W1030" s="91"/>
      <c r="X1030" s="91"/>
      <c r="Y1030" s="91"/>
    </row>
    <row r="1031" spans="1:25" s="92" customFormat="1" ht="39" customHeight="1" x14ac:dyDescent="0.25">
      <c r="A1031" s="19" t="s">
        <v>1868</v>
      </c>
      <c r="B1031" s="23"/>
      <c r="C1031" s="23" t="s">
        <v>91</v>
      </c>
      <c r="D1031" s="215" t="s">
        <v>1336</v>
      </c>
      <c r="E1031" s="14" t="s">
        <v>17</v>
      </c>
      <c r="F1031" s="162">
        <v>1</v>
      </c>
      <c r="G1031" s="149"/>
      <c r="H1031" s="28"/>
      <c r="I1031" s="11"/>
      <c r="J1031" s="178"/>
      <c r="K1031" s="189">
        <v>0.57999999999999996</v>
      </c>
      <c r="L1031" s="58">
        <f t="shared" si="509"/>
        <v>1</v>
      </c>
      <c r="M1031" s="101">
        <v>1</v>
      </c>
      <c r="N1031" s="133">
        <f t="shared" si="510"/>
        <v>1</v>
      </c>
      <c r="O1031" s="25"/>
      <c r="P1031" s="25"/>
      <c r="Q1031" s="11">
        <f t="shared" si="501"/>
        <v>0</v>
      </c>
      <c r="R1031" s="11">
        <f t="shared" si="502"/>
        <v>0</v>
      </c>
      <c r="S1031" s="42">
        <f t="shared" si="503"/>
        <v>0</v>
      </c>
      <c r="T1031" s="42"/>
      <c r="U1031" s="91"/>
      <c r="V1031" s="91"/>
      <c r="W1031" s="91"/>
      <c r="X1031" s="91"/>
      <c r="Y1031" s="91"/>
    </row>
    <row r="1032" spans="1:25" s="92" customFormat="1" ht="22.5" customHeight="1" x14ac:dyDescent="0.25">
      <c r="A1032" s="19" t="s">
        <v>1869</v>
      </c>
      <c r="B1032" s="23"/>
      <c r="C1032" s="23" t="s">
        <v>91</v>
      </c>
      <c r="D1032" s="215" t="s">
        <v>1337</v>
      </c>
      <c r="E1032" s="14" t="s">
        <v>17</v>
      </c>
      <c r="F1032" s="162">
        <v>2</v>
      </c>
      <c r="G1032" s="149"/>
      <c r="H1032" s="28"/>
      <c r="I1032" s="11"/>
      <c r="J1032" s="178"/>
      <c r="K1032" s="189">
        <v>1.1299999999999999</v>
      </c>
      <c r="L1032" s="58">
        <f t="shared" si="509"/>
        <v>2</v>
      </c>
      <c r="M1032" s="101">
        <v>1</v>
      </c>
      <c r="N1032" s="133">
        <f t="shared" si="510"/>
        <v>2</v>
      </c>
      <c r="O1032" s="25"/>
      <c r="P1032" s="25"/>
      <c r="Q1032" s="11">
        <f t="shared" si="501"/>
        <v>0</v>
      </c>
      <c r="R1032" s="11">
        <f t="shared" si="502"/>
        <v>0</v>
      </c>
      <c r="S1032" s="42">
        <f t="shared" si="503"/>
        <v>0</v>
      </c>
      <c r="T1032" s="42"/>
      <c r="U1032" s="91"/>
      <c r="V1032" s="91"/>
      <c r="W1032" s="91"/>
      <c r="X1032" s="91"/>
      <c r="Y1032" s="91"/>
    </row>
    <row r="1033" spans="1:25" s="92" customFormat="1" ht="40.5" customHeight="1" x14ac:dyDescent="0.25">
      <c r="A1033" s="19" t="s">
        <v>1870</v>
      </c>
      <c r="B1033" s="23"/>
      <c r="C1033" s="23" t="s">
        <v>91</v>
      </c>
      <c r="D1033" s="216" t="s">
        <v>1338</v>
      </c>
      <c r="E1033" s="14" t="s">
        <v>17</v>
      </c>
      <c r="F1033" s="162">
        <v>1</v>
      </c>
      <c r="G1033" s="149"/>
      <c r="H1033" s="28"/>
      <c r="I1033" s="11"/>
      <c r="J1033" s="179"/>
      <c r="K1033" s="189">
        <v>0.56999999999999995</v>
      </c>
      <c r="L1033" s="58">
        <f t="shared" ref="L1033" si="511">F1033</f>
        <v>1</v>
      </c>
      <c r="M1033" s="101">
        <v>1</v>
      </c>
      <c r="N1033" s="133">
        <f t="shared" si="508"/>
        <v>1</v>
      </c>
      <c r="O1033" s="25"/>
      <c r="P1033" s="25"/>
      <c r="Q1033" s="11">
        <f t="shared" si="501"/>
        <v>0</v>
      </c>
      <c r="R1033" s="11">
        <f t="shared" si="502"/>
        <v>0</v>
      </c>
      <c r="S1033" s="42">
        <f t="shared" si="503"/>
        <v>0</v>
      </c>
      <c r="T1033" s="42"/>
      <c r="U1033" s="91"/>
      <c r="V1033" s="91"/>
      <c r="W1033" s="91"/>
      <c r="X1033" s="91"/>
      <c r="Y1033" s="91"/>
    </row>
    <row r="1034" spans="1:25" s="88" customFormat="1" ht="27.75" customHeight="1" x14ac:dyDescent="0.25">
      <c r="A1034" s="44" t="s">
        <v>1871</v>
      </c>
      <c r="B1034" s="230" t="s">
        <v>1627</v>
      </c>
      <c r="C1034" s="40" t="s">
        <v>90</v>
      </c>
      <c r="D1034" s="72" t="s">
        <v>663</v>
      </c>
      <c r="E1034" s="41" t="s">
        <v>17</v>
      </c>
      <c r="F1034" s="71">
        <f>F1035+F1036</f>
        <v>2</v>
      </c>
      <c r="G1034" s="71"/>
      <c r="H1034" s="71"/>
      <c r="I1034" s="71"/>
      <c r="J1034" s="71"/>
      <c r="K1034" s="71"/>
      <c r="L1034" s="73">
        <f>F1034</f>
        <v>2</v>
      </c>
      <c r="M1034" s="102">
        <v>1</v>
      </c>
      <c r="N1034" s="108">
        <f t="shared" ref="N1034:N1035" si="512">M1034*L1034</f>
        <v>2</v>
      </c>
      <c r="O1034" s="42"/>
      <c r="P1034" s="42"/>
      <c r="Q1034" s="46">
        <f t="shared" si="501"/>
        <v>0</v>
      </c>
      <c r="R1034" s="46">
        <f t="shared" si="502"/>
        <v>0</v>
      </c>
      <c r="S1034" s="42">
        <f t="shared" si="503"/>
        <v>0</v>
      </c>
      <c r="T1034" s="63"/>
      <c r="U1034" s="87"/>
      <c r="V1034" s="87"/>
      <c r="W1034" s="87"/>
      <c r="X1034" s="87"/>
      <c r="Y1034" s="87"/>
    </row>
    <row r="1035" spans="1:25" s="112" customFormat="1" ht="27.75" customHeight="1" x14ac:dyDescent="0.25">
      <c r="A1035" s="19" t="s">
        <v>1872</v>
      </c>
      <c r="B1035" s="23"/>
      <c r="C1035" s="19" t="s">
        <v>91</v>
      </c>
      <c r="D1035" s="215" t="s">
        <v>1286</v>
      </c>
      <c r="E1035" s="28" t="s">
        <v>17</v>
      </c>
      <c r="F1035" s="59">
        <v>1</v>
      </c>
      <c r="G1035" s="59"/>
      <c r="H1035" s="59"/>
      <c r="I1035" s="59"/>
      <c r="J1035" s="71"/>
      <c r="K1035" s="192"/>
      <c r="L1035" s="58">
        <f t="shared" ref="L1035" si="513">F1035</f>
        <v>1</v>
      </c>
      <c r="M1035" s="101">
        <v>1</v>
      </c>
      <c r="N1035" s="107">
        <f t="shared" si="512"/>
        <v>1</v>
      </c>
      <c r="O1035" s="25"/>
      <c r="P1035" s="25"/>
      <c r="Q1035" s="11">
        <f t="shared" si="501"/>
        <v>0</v>
      </c>
      <c r="R1035" s="11">
        <f t="shared" si="502"/>
        <v>0</v>
      </c>
      <c r="S1035" s="42">
        <f t="shared" si="503"/>
        <v>0</v>
      </c>
      <c r="T1035" s="60"/>
      <c r="U1035" s="111"/>
      <c r="V1035" s="111"/>
      <c r="W1035" s="111"/>
      <c r="X1035" s="111"/>
      <c r="Y1035" s="111"/>
    </row>
    <row r="1036" spans="1:25" s="112" customFormat="1" ht="27.75" customHeight="1" x14ac:dyDescent="0.25">
      <c r="A1036" s="19" t="s">
        <v>1873</v>
      </c>
      <c r="B1036" s="23"/>
      <c r="C1036" s="19" t="s">
        <v>91</v>
      </c>
      <c r="D1036" s="215" t="s">
        <v>1286</v>
      </c>
      <c r="E1036" s="28" t="s">
        <v>17</v>
      </c>
      <c r="F1036" s="59">
        <v>1</v>
      </c>
      <c r="G1036" s="59"/>
      <c r="H1036" s="59"/>
      <c r="I1036" s="59"/>
      <c r="J1036" s="71"/>
      <c r="K1036" s="192"/>
      <c r="L1036" s="58">
        <f t="shared" ref="L1036" si="514">F1036</f>
        <v>1</v>
      </c>
      <c r="M1036" s="101">
        <v>1</v>
      </c>
      <c r="N1036" s="107">
        <f t="shared" ref="N1036" si="515">M1036*L1036</f>
        <v>1</v>
      </c>
      <c r="O1036" s="25"/>
      <c r="P1036" s="25"/>
      <c r="Q1036" s="11">
        <f t="shared" si="501"/>
        <v>0</v>
      </c>
      <c r="R1036" s="11">
        <f t="shared" si="502"/>
        <v>0</v>
      </c>
      <c r="S1036" s="42">
        <f t="shared" si="503"/>
        <v>0</v>
      </c>
      <c r="T1036" s="60"/>
      <c r="U1036" s="111"/>
      <c r="V1036" s="111"/>
      <c r="W1036" s="111"/>
      <c r="X1036" s="111"/>
      <c r="Y1036" s="111"/>
    </row>
    <row r="1037" spans="1:25" s="92" customFormat="1" ht="27" customHeight="1" x14ac:dyDescent="0.25">
      <c r="A1037" s="44" t="s">
        <v>1874</v>
      </c>
      <c r="B1037" s="230" t="s">
        <v>1626</v>
      </c>
      <c r="C1037" s="44" t="s">
        <v>90</v>
      </c>
      <c r="D1037" s="51" t="s">
        <v>876</v>
      </c>
      <c r="E1037" s="41" t="s">
        <v>3</v>
      </c>
      <c r="F1037" s="78">
        <f>F1038</f>
        <v>49.83</v>
      </c>
      <c r="G1037" s="41"/>
      <c r="H1037" s="41"/>
      <c r="I1037" s="41"/>
      <c r="J1037" s="41"/>
      <c r="K1037" s="78">
        <f>F1037</f>
        <v>49.83</v>
      </c>
      <c r="L1037" s="100">
        <f>K1037</f>
        <v>49.83</v>
      </c>
      <c r="M1037" s="102">
        <v>1</v>
      </c>
      <c r="N1037" s="108">
        <f>ROUND(M1037*L1037,2)</f>
        <v>49.83</v>
      </c>
      <c r="O1037" s="42"/>
      <c r="P1037" s="42"/>
      <c r="Q1037" s="46">
        <f t="shared" si="501"/>
        <v>0</v>
      </c>
      <c r="R1037" s="46">
        <f t="shared" si="502"/>
        <v>0</v>
      </c>
      <c r="S1037" s="42">
        <f t="shared" si="503"/>
        <v>0</v>
      </c>
      <c r="T1037" s="62"/>
    </row>
    <row r="1038" spans="1:25" s="152" customFormat="1" ht="38.25" customHeight="1" x14ac:dyDescent="0.25">
      <c r="A1038" s="19" t="s">
        <v>1875</v>
      </c>
      <c r="B1038" s="19"/>
      <c r="C1038" s="19" t="s">
        <v>91</v>
      </c>
      <c r="D1038" s="216" t="s">
        <v>1285</v>
      </c>
      <c r="E1038" s="14" t="s">
        <v>3</v>
      </c>
      <c r="F1038" s="57">
        <v>49.83</v>
      </c>
      <c r="G1038" s="14"/>
      <c r="H1038" s="14"/>
      <c r="I1038" s="14"/>
      <c r="J1038" s="45"/>
      <c r="K1038" s="193">
        <f>F1038</f>
        <v>49.83</v>
      </c>
      <c r="L1038" s="101">
        <f>K1038</f>
        <v>49.83</v>
      </c>
      <c r="M1038" s="101">
        <v>1.1000000000000001</v>
      </c>
      <c r="N1038" s="107">
        <f>ROUND(M1038*L1038,2)</f>
        <v>54.81</v>
      </c>
      <c r="O1038" s="11"/>
      <c r="P1038" s="11"/>
      <c r="Q1038" s="11">
        <f t="shared" si="501"/>
        <v>0</v>
      </c>
      <c r="R1038" s="11">
        <f t="shared" si="502"/>
        <v>0</v>
      </c>
      <c r="S1038" s="42">
        <f t="shared" si="503"/>
        <v>0</v>
      </c>
      <c r="T1038" s="60"/>
      <c r="U1038" s="151"/>
    </row>
    <row r="1039" spans="1:25" s="152" customFormat="1" ht="25.5" customHeight="1" x14ac:dyDescent="0.25">
      <c r="A1039" s="19" t="s">
        <v>2559</v>
      </c>
      <c r="B1039" s="19"/>
      <c r="C1039" s="19" t="s">
        <v>91</v>
      </c>
      <c r="D1039" s="69" t="s">
        <v>2560</v>
      </c>
      <c r="E1039" s="14" t="s">
        <v>2</v>
      </c>
      <c r="F1039" s="294">
        <f>F1038</f>
        <v>49.83</v>
      </c>
      <c r="G1039" s="294"/>
      <c r="H1039" s="294"/>
      <c r="I1039" s="294"/>
      <c r="J1039" s="294"/>
      <c r="K1039" s="294">
        <f>F1039</f>
        <v>49.83</v>
      </c>
      <c r="L1039" s="294">
        <f>K1039</f>
        <v>49.83</v>
      </c>
      <c r="M1039" s="295">
        <v>1.2</v>
      </c>
      <c r="N1039" s="107">
        <f>ROUND(M1039*L1039,2)</f>
        <v>59.8</v>
      </c>
      <c r="O1039" s="11"/>
      <c r="P1039" s="11"/>
      <c r="Q1039" s="11">
        <f t="shared" si="501"/>
        <v>0</v>
      </c>
      <c r="R1039" s="11">
        <f t="shared" si="502"/>
        <v>0</v>
      </c>
      <c r="S1039" s="42">
        <f t="shared" si="503"/>
        <v>0</v>
      </c>
      <c r="T1039" s="60"/>
    </row>
    <row r="1040" spans="1:25" s="92" customFormat="1" ht="27" customHeight="1" x14ac:dyDescent="0.25">
      <c r="A1040" s="44" t="s">
        <v>1876</v>
      </c>
      <c r="B1040" s="230" t="s">
        <v>1627</v>
      </c>
      <c r="C1040" s="44" t="s">
        <v>90</v>
      </c>
      <c r="D1040" s="51" t="s">
        <v>1235</v>
      </c>
      <c r="E1040" s="41" t="s">
        <v>17</v>
      </c>
      <c r="F1040" s="78">
        <f>F1041</f>
        <v>1</v>
      </c>
      <c r="G1040" s="41"/>
      <c r="H1040" s="41"/>
      <c r="I1040" s="41"/>
      <c r="J1040" s="41"/>
      <c r="K1040" s="71">
        <f>F1040</f>
        <v>1</v>
      </c>
      <c r="L1040" s="100">
        <f>K1040</f>
        <v>1</v>
      </c>
      <c r="M1040" s="102">
        <v>1</v>
      </c>
      <c r="N1040" s="108">
        <f>ROUND(M1040*L1040,2)</f>
        <v>1</v>
      </c>
      <c r="O1040" s="42"/>
      <c r="P1040" s="42"/>
      <c r="Q1040" s="46">
        <f t="shared" si="501"/>
        <v>0</v>
      </c>
      <c r="R1040" s="46">
        <f t="shared" si="502"/>
        <v>0</v>
      </c>
      <c r="S1040" s="42">
        <f t="shared" si="503"/>
        <v>0</v>
      </c>
      <c r="T1040" s="62"/>
    </row>
    <row r="1041" spans="1:25" s="152" customFormat="1" ht="23.25" customHeight="1" x14ac:dyDescent="0.25">
      <c r="A1041" s="19" t="s">
        <v>1877</v>
      </c>
      <c r="B1041" s="19"/>
      <c r="C1041" s="19" t="s">
        <v>91</v>
      </c>
      <c r="D1041" s="214" t="s">
        <v>1288</v>
      </c>
      <c r="E1041" s="14" t="s">
        <v>17</v>
      </c>
      <c r="F1041" s="57">
        <v>1</v>
      </c>
      <c r="G1041" s="14"/>
      <c r="H1041" s="14"/>
      <c r="I1041" s="14"/>
      <c r="J1041" s="45"/>
      <c r="K1041" s="195">
        <f>F1041</f>
        <v>1</v>
      </c>
      <c r="L1041" s="101">
        <f>K1041</f>
        <v>1</v>
      </c>
      <c r="M1041" s="101">
        <v>1</v>
      </c>
      <c r="N1041" s="107">
        <f>ROUND(M1041*L1041,2)</f>
        <v>1</v>
      </c>
      <c r="O1041" s="11"/>
      <c r="P1041" s="11"/>
      <c r="Q1041" s="11">
        <f t="shared" si="501"/>
        <v>0</v>
      </c>
      <c r="R1041" s="11">
        <f t="shared" si="502"/>
        <v>0</v>
      </c>
      <c r="S1041" s="42">
        <f t="shared" si="503"/>
        <v>0</v>
      </c>
      <c r="T1041" s="60"/>
      <c r="U1041" s="151"/>
    </row>
    <row r="1042" spans="1:25" s="88" customFormat="1" ht="15.75" customHeight="1" x14ac:dyDescent="0.25">
      <c r="A1042" s="44" t="s">
        <v>1879</v>
      </c>
      <c r="B1042" s="44"/>
      <c r="C1042" s="44" t="s">
        <v>90</v>
      </c>
      <c r="D1042" s="70" t="s">
        <v>851</v>
      </c>
      <c r="E1042" s="41" t="s">
        <v>17</v>
      </c>
      <c r="F1042" s="41">
        <f>F1043</f>
        <v>1</v>
      </c>
      <c r="G1042" s="41"/>
      <c r="H1042" s="41"/>
      <c r="I1042" s="41"/>
      <c r="J1042" s="41"/>
      <c r="K1042" s="41"/>
      <c r="L1042" s="100">
        <v>1</v>
      </c>
      <c r="M1042" s="100">
        <v>1</v>
      </c>
      <c r="N1042" s="106">
        <v>1</v>
      </c>
      <c r="O1042" s="42"/>
      <c r="P1042" s="42"/>
      <c r="Q1042" s="46">
        <f t="shared" si="501"/>
        <v>0</v>
      </c>
      <c r="R1042" s="46">
        <f t="shared" si="502"/>
        <v>0</v>
      </c>
      <c r="S1042" s="42">
        <f t="shared" si="503"/>
        <v>0</v>
      </c>
      <c r="T1042" s="63"/>
      <c r="U1042" s="87"/>
      <c r="V1042" s="87"/>
      <c r="W1042" s="87"/>
      <c r="X1042" s="87"/>
      <c r="Y1042" s="87"/>
    </row>
    <row r="1043" spans="1:25" s="1" customFormat="1" ht="17.25" customHeight="1" x14ac:dyDescent="0.25">
      <c r="A1043" s="19" t="s">
        <v>1878</v>
      </c>
      <c r="B1043" s="19"/>
      <c r="C1043" s="19" t="s">
        <v>91</v>
      </c>
      <c r="D1043" s="215" t="s">
        <v>1289</v>
      </c>
      <c r="E1043" s="14" t="s">
        <v>17</v>
      </c>
      <c r="F1043" s="14">
        <v>1</v>
      </c>
      <c r="G1043" s="14"/>
      <c r="H1043" s="14"/>
      <c r="I1043" s="14"/>
      <c r="J1043" s="45"/>
      <c r="K1043" s="188"/>
      <c r="L1043" s="104">
        <f>F1043</f>
        <v>1</v>
      </c>
      <c r="M1043" s="104">
        <v>1</v>
      </c>
      <c r="N1043" s="134">
        <f>M1043*L1043</f>
        <v>1</v>
      </c>
      <c r="O1043" s="11"/>
      <c r="P1043" s="11"/>
      <c r="Q1043" s="11">
        <f t="shared" si="501"/>
        <v>0</v>
      </c>
      <c r="R1043" s="11">
        <f t="shared" si="502"/>
        <v>0</v>
      </c>
      <c r="S1043" s="42">
        <f t="shared" si="503"/>
        <v>0</v>
      </c>
      <c r="T1043" s="60"/>
      <c r="U1043" s="4"/>
    </row>
    <row r="1044" spans="1:25" s="88" customFormat="1" ht="15.75" customHeight="1" x14ac:dyDescent="0.25">
      <c r="A1044" s="44" t="s">
        <v>2508</v>
      </c>
      <c r="B1044" s="233" t="s">
        <v>1845</v>
      </c>
      <c r="C1044" s="44" t="s">
        <v>90</v>
      </c>
      <c r="D1044" s="70" t="s">
        <v>1609</v>
      </c>
      <c r="E1044" s="41" t="s">
        <v>17</v>
      </c>
      <c r="F1044" s="71">
        <f>F1045</f>
        <v>1</v>
      </c>
      <c r="G1044" s="41"/>
      <c r="H1044" s="41"/>
      <c r="I1044" s="41"/>
      <c r="J1044" s="41"/>
      <c r="K1044" s="41"/>
      <c r="L1044" s="71">
        <f>L1045</f>
        <v>1</v>
      </c>
      <c r="M1044" s="100">
        <v>1</v>
      </c>
      <c r="N1044" s="106">
        <v>1</v>
      </c>
      <c r="O1044" s="42"/>
      <c r="P1044" s="42"/>
      <c r="Q1044" s="46">
        <f t="shared" ref="Q1044:Q1045" si="516">ROUND(N1044*O1044,2)</f>
        <v>0</v>
      </c>
      <c r="R1044" s="46">
        <f t="shared" ref="R1044:R1045" si="517">ROUND(N1044*P1044,2)</f>
        <v>0</v>
      </c>
      <c r="S1044" s="42">
        <f t="shared" ref="S1044:S1045" si="518">ROUND(Q1044+R1044,2)</f>
        <v>0</v>
      </c>
      <c r="T1044" s="62" t="s">
        <v>94</v>
      </c>
      <c r="U1044" s="87"/>
      <c r="V1044" s="87"/>
      <c r="W1044" s="87"/>
      <c r="X1044" s="87"/>
      <c r="Y1044" s="87"/>
    </row>
    <row r="1045" spans="1:25" s="112" customFormat="1" ht="27.75" customHeight="1" x14ac:dyDescent="0.25">
      <c r="A1045" s="19" t="s">
        <v>2509</v>
      </c>
      <c r="B1045" s="23"/>
      <c r="C1045" s="23" t="s">
        <v>91</v>
      </c>
      <c r="D1045" s="215" t="s">
        <v>1339</v>
      </c>
      <c r="E1045" s="28" t="s">
        <v>17</v>
      </c>
      <c r="F1045" s="59">
        <v>1</v>
      </c>
      <c r="G1045" s="59"/>
      <c r="H1045" s="59"/>
      <c r="I1045" s="59"/>
      <c r="J1045" s="59"/>
      <c r="K1045" s="59"/>
      <c r="L1045" s="59">
        <f>F1045</f>
        <v>1</v>
      </c>
      <c r="M1045" s="101">
        <v>1</v>
      </c>
      <c r="N1045" s="107">
        <f>ROUND(M1045*L1045,2)</f>
        <v>1</v>
      </c>
      <c r="O1045" s="25"/>
      <c r="P1045" s="25"/>
      <c r="Q1045" s="11">
        <f t="shared" si="516"/>
        <v>0</v>
      </c>
      <c r="R1045" s="11">
        <f t="shared" si="517"/>
        <v>0</v>
      </c>
      <c r="S1045" s="25">
        <f t="shared" si="518"/>
        <v>0</v>
      </c>
      <c r="T1045" s="60"/>
      <c r="U1045" s="111"/>
      <c r="V1045" s="111"/>
      <c r="W1045" s="111"/>
      <c r="X1045" s="111"/>
      <c r="Y1045" s="111"/>
    </row>
    <row r="1046" spans="1:25" s="88" customFormat="1" ht="15.75" customHeight="1" x14ac:dyDescent="0.25">
      <c r="A1046" s="44" t="s">
        <v>2604</v>
      </c>
      <c r="B1046" s="233"/>
      <c r="C1046" s="44" t="s">
        <v>90</v>
      </c>
      <c r="D1046" s="70" t="s">
        <v>2596</v>
      </c>
      <c r="E1046" s="41" t="s">
        <v>17</v>
      </c>
      <c r="F1046" s="71">
        <f>F1047</f>
        <v>1</v>
      </c>
      <c r="G1046" s="41"/>
      <c r="H1046" s="41"/>
      <c r="I1046" s="41"/>
      <c r="J1046" s="41"/>
      <c r="K1046" s="41"/>
      <c r="L1046" s="71">
        <f>L1047</f>
        <v>1</v>
      </c>
      <c r="M1046" s="100">
        <v>1</v>
      </c>
      <c r="N1046" s="106">
        <v>1</v>
      </c>
      <c r="O1046" s="42"/>
      <c r="P1046" s="42"/>
      <c r="Q1046" s="46">
        <f t="shared" ref="Q1046:Q1047" si="519">ROUND(N1046*O1046,2)</f>
        <v>0</v>
      </c>
      <c r="R1046" s="46">
        <f t="shared" ref="R1046:R1047" si="520">ROUND(N1046*P1046,2)</f>
        <v>0</v>
      </c>
      <c r="S1046" s="42">
        <f t="shared" ref="S1046:S1047" si="521">ROUND(Q1046+R1046,2)</f>
        <v>0</v>
      </c>
      <c r="T1046" s="62" t="s">
        <v>94</v>
      </c>
      <c r="U1046" s="87"/>
      <c r="V1046" s="87"/>
      <c r="W1046" s="87"/>
      <c r="X1046" s="87"/>
      <c r="Y1046" s="87"/>
    </row>
    <row r="1047" spans="1:25" s="330" customFormat="1" ht="22.5" customHeight="1" x14ac:dyDescent="0.25">
      <c r="A1047" s="316" t="s">
        <v>2605</v>
      </c>
      <c r="B1047" s="317"/>
      <c r="C1047" s="317" t="s">
        <v>91</v>
      </c>
      <c r="D1047" s="318" t="s">
        <v>1265</v>
      </c>
      <c r="E1047" s="319" t="s">
        <v>17</v>
      </c>
      <c r="F1047" s="331">
        <v>1</v>
      </c>
      <c r="G1047" s="321"/>
      <c r="H1047" s="322"/>
      <c r="I1047" s="323"/>
      <c r="J1047" s="324"/>
      <c r="K1047" s="323"/>
      <c r="L1047" s="325">
        <f t="shared" ref="L1047" si="522">F1047</f>
        <v>1</v>
      </c>
      <c r="M1047" s="326">
        <v>1</v>
      </c>
      <c r="N1047" s="327">
        <f t="shared" ref="N1047" si="523">M1047*L1047</f>
        <v>1</v>
      </c>
      <c r="O1047" s="25"/>
      <c r="P1047" s="25"/>
      <c r="Q1047" s="323">
        <f t="shared" si="519"/>
        <v>0</v>
      </c>
      <c r="R1047" s="323">
        <f t="shared" si="520"/>
        <v>0</v>
      </c>
      <c r="S1047" s="328">
        <f t="shared" si="521"/>
        <v>0</v>
      </c>
      <c r="T1047" s="328"/>
      <c r="U1047" s="329"/>
      <c r="V1047" s="329"/>
      <c r="W1047" s="329"/>
      <c r="X1047" s="329"/>
      <c r="Y1047" s="329"/>
    </row>
    <row r="1048" spans="1:25" s="86" customFormat="1" ht="22.5" customHeight="1" x14ac:dyDescent="0.25">
      <c r="A1048" s="65" t="s">
        <v>58</v>
      </c>
      <c r="B1048" s="65"/>
      <c r="C1048" s="65"/>
      <c r="D1048" s="49" t="s">
        <v>1290</v>
      </c>
      <c r="E1048" s="66"/>
      <c r="F1048" s="67"/>
      <c r="G1048" s="66"/>
      <c r="H1048" s="66"/>
      <c r="I1048" s="66"/>
      <c r="J1048" s="66"/>
      <c r="K1048" s="66"/>
      <c r="L1048" s="144"/>
      <c r="M1048" s="98"/>
      <c r="N1048" s="105"/>
      <c r="O1048" s="68"/>
      <c r="P1048" s="68"/>
      <c r="Q1048" s="39"/>
      <c r="R1048" s="39"/>
      <c r="S1048" s="68"/>
      <c r="T1048" s="68"/>
      <c r="U1048" s="85"/>
      <c r="V1048" s="85"/>
      <c r="W1048" s="85"/>
      <c r="X1048" s="85"/>
      <c r="Y1048" s="85"/>
    </row>
    <row r="1049" spans="1:25" s="92" customFormat="1" ht="32.25" customHeight="1" x14ac:dyDescent="0.25">
      <c r="A1049" s="44" t="s">
        <v>1880</v>
      </c>
      <c r="B1049" s="44"/>
      <c r="C1049" s="44" t="s">
        <v>90</v>
      </c>
      <c r="D1049" s="161" t="s">
        <v>1284</v>
      </c>
      <c r="E1049" s="41" t="s">
        <v>17</v>
      </c>
      <c r="F1049" s="395">
        <v>1</v>
      </c>
      <c r="G1049" s="41"/>
      <c r="H1049" s="41"/>
      <c r="I1049" s="43"/>
      <c r="J1049" s="43"/>
      <c r="K1049" s="43"/>
      <c r="L1049" s="73">
        <f t="shared" ref="L1049:L1051" si="524">F1049</f>
        <v>1</v>
      </c>
      <c r="M1049" s="102">
        <v>1</v>
      </c>
      <c r="N1049" s="108">
        <f t="shared" ref="N1049:N1051" si="525">M1049*L1049</f>
        <v>1</v>
      </c>
      <c r="O1049" s="42"/>
      <c r="P1049" s="42"/>
      <c r="Q1049" s="46">
        <f t="shared" si="501"/>
        <v>0</v>
      </c>
      <c r="R1049" s="46">
        <f t="shared" si="502"/>
        <v>0</v>
      </c>
      <c r="S1049" s="42">
        <f t="shared" si="503"/>
        <v>0</v>
      </c>
      <c r="T1049" s="42" t="s">
        <v>2586</v>
      </c>
      <c r="U1049" s="91"/>
      <c r="V1049" s="91"/>
      <c r="W1049" s="91"/>
      <c r="X1049" s="91"/>
      <c r="Y1049" s="91"/>
    </row>
    <row r="1050" spans="1:25" s="152" customFormat="1" ht="32.25" customHeight="1" x14ac:dyDescent="0.25">
      <c r="A1050" s="19" t="s">
        <v>1881</v>
      </c>
      <c r="B1050" s="23"/>
      <c r="C1050" s="23" t="s">
        <v>91</v>
      </c>
      <c r="D1050" s="215" t="s">
        <v>1322</v>
      </c>
      <c r="E1050" s="14" t="s">
        <v>17</v>
      </c>
      <c r="F1050" s="169">
        <v>1</v>
      </c>
      <c r="G1050" s="28"/>
      <c r="H1050" s="28"/>
      <c r="I1050" s="26"/>
      <c r="J1050" s="26"/>
      <c r="K1050" s="26"/>
      <c r="L1050" s="58">
        <f t="shared" si="524"/>
        <v>1</v>
      </c>
      <c r="M1050" s="101">
        <v>1</v>
      </c>
      <c r="N1050" s="107">
        <f t="shared" si="525"/>
        <v>1</v>
      </c>
      <c r="O1050" s="25"/>
      <c r="P1050" s="25"/>
      <c r="Q1050" s="11">
        <f t="shared" si="501"/>
        <v>0</v>
      </c>
      <c r="R1050" s="11">
        <f t="shared" si="502"/>
        <v>0</v>
      </c>
      <c r="S1050" s="25">
        <f t="shared" si="503"/>
        <v>0</v>
      </c>
      <c r="T1050" s="25"/>
      <c r="U1050" s="151"/>
      <c r="V1050" s="151"/>
      <c r="W1050" s="151"/>
      <c r="X1050" s="151"/>
      <c r="Y1050" s="151"/>
    </row>
    <row r="1051" spans="1:25" s="152" customFormat="1" ht="23.25" customHeight="1" x14ac:dyDescent="0.25">
      <c r="A1051" s="19" t="s">
        <v>1882</v>
      </c>
      <c r="B1051" s="19"/>
      <c r="C1051" s="19" t="s">
        <v>91</v>
      </c>
      <c r="D1051" s="215" t="s">
        <v>1323</v>
      </c>
      <c r="E1051" s="14" t="s">
        <v>17</v>
      </c>
      <c r="F1051" s="169">
        <v>1</v>
      </c>
      <c r="G1051" s="14"/>
      <c r="H1051" s="14"/>
      <c r="I1051" s="14"/>
      <c r="J1051" s="14"/>
      <c r="K1051" s="58"/>
      <c r="L1051" s="58">
        <f t="shared" si="524"/>
        <v>1</v>
      </c>
      <c r="M1051" s="101">
        <v>1</v>
      </c>
      <c r="N1051" s="107">
        <f t="shared" si="525"/>
        <v>1</v>
      </c>
      <c r="O1051" s="11"/>
      <c r="P1051" s="11"/>
      <c r="Q1051" s="11">
        <f t="shared" si="501"/>
        <v>0</v>
      </c>
      <c r="R1051" s="11">
        <f t="shared" si="502"/>
        <v>0</v>
      </c>
      <c r="S1051" s="25">
        <f t="shared" si="503"/>
        <v>0</v>
      </c>
      <c r="T1051" s="60"/>
      <c r="U1051" s="151"/>
    </row>
    <row r="1052" spans="1:25" s="152" customFormat="1" ht="23.25" customHeight="1" x14ac:dyDescent="0.25">
      <c r="A1052" s="19" t="s">
        <v>1883</v>
      </c>
      <c r="B1052" s="19"/>
      <c r="C1052" s="19" t="s">
        <v>91</v>
      </c>
      <c r="D1052" s="215" t="s">
        <v>1324</v>
      </c>
      <c r="E1052" s="14" t="s">
        <v>17</v>
      </c>
      <c r="F1052" s="169">
        <v>1</v>
      </c>
      <c r="G1052" s="14"/>
      <c r="H1052" s="14"/>
      <c r="I1052" s="14"/>
      <c r="J1052" s="14"/>
      <c r="K1052" s="58"/>
      <c r="L1052" s="58">
        <f>F1052</f>
        <v>1</v>
      </c>
      <c r="M1052" s="101">
        <v>1</v>
      </c>
      <c r="N1052" s="107">
        <f>M1052*L1052</f>
        <v>1</v>
      </c>
      <c r="O1052" s="11"/>
      <c r="P1052" s="11"/>
      <c r="Q1052" s="11">
        <f t="shared" si="501"/>
        <v>0</v>
      </c>
      <c r="R1052" s="11">
        <f t="shared" si="502"/>
        <v>0</v>
      </c>
      <c r="S1052" s="25">
        <f t="shared" si="503"/>
        <v>0</v>
      </c>
      <c r="T1052" s="60"/>
      <c r="U1052" s="151"/>
    </row>
    <row r="1053" spans="1:25" s="152" customFormat="1" ht="23.25" customHeight="1" x14ac:dyDescent="0.25">
      <c r="A1053" s="19" t="s">
        <v>1884</v>
      </c>
      <c r="B1053" s="19"/>
      <c r="C1053" s="19" t="s">
        <v>91</v>
      </c>
      <c r="D1053" s="215" t="s">
        <v>1325</v>
      </c>
      <c r="E1053" s="14" t="s">
        <v>17</v>
      </c>
      <c r="F1053" s="169">
        <v>1</v>
      </c>
      <c r="G1053" s="14"/>
      <c r="H1053" s="14"/>
      <c r="I1053" s="14"/>
      <c r="J1053" s="14"/>
      <c r="K1053" s="58"/>
      <c r="L1053" s="58">
        <f>F1053</f>
        <v>1</v>
      </c>
      <c r="M1053" s="101">
        <v>1</v>
      </c>
      <c r="N1053" s="107">
        <f>M1053*L1053</f>
        <v>1</v>
      </c>
      <c r="O1053" s="11"/>
      <c r="P1053" s="11"/>
      <c r="Q1053" s="11">
        <f t="shared" si="501"/>
        <v>0</v>
      </c>
      <c r="R1053" s="11">
        <f t="shared" si="502"/>
        <v>0</v>
      </c>
      <c r="S1053" s="25">
        <f t="shared" si="503"/>
        <v>0</v>
      </c>
      <c r="T1053" s="60"/>
      <c r="U1053" s="151"/>
    </row>
    <row r="1054" spans="1:25" s="152" customFormat="1" ht="23.25" customHeight="1" x14ac:dyDescent="0.25">
      <c r="A1054" s="19" t="s">
        <v>1885</v>
      </c>
      <c r="B1054" s="19"/>
      <c r="C1054" s="19" t="s">
        <v>91</v>
      </c>
      <c r="D1054" s="215" t="s">
        <v>1326</v>
      </c>
      <c r="E1054" s="14" t="s">
        <v>17</v>
      </c>
      <c r="F1054" s="169">
        <v>1</v>
      </c>
      <c r="G1054" s="14"/>
      <c r="H1054" s="14"/>
      <c r="I1054" s="14"/>
      <c r="J1054" s="14"/>
      <c r="K1054" s="58"/>
      <c r="L1054" s="58">
        <f>F1054</f>
        <v>1</v>
      </c>
      <c r="M1054" s="101">
        <v>1</v>
      </c>
      <c r="N1054" s="107">
        <f>M1054*L1054</f>
        <v>1</v>
      </c>
      <c r="O1054" s="11"/>
      <c r="P1054" s="11"/>
      <c r="Q1054" s="11">
        <f t="shared" si="501"/>
        <v>0</v>
      </c>
      <c r="R1054" s="11">
        <f t="shared" si="502"/>
        <v>0</v>
      </c>
      <c r="S1054" s="25">
        <f t="shared" si="503"/>
        <v>0</v>
      </c>
      <c r="T1054" s="60"/>
      <c r="U1054" s="151"/>
    </row>
    <row r="1055" spans="1:25" s="88" customFormat="1" ht="27.75" customHeight="1" x14ac:dyDescent="0.25">
      <c r="A1055" s="44" t="s">
        <v>1886</v>
      </c>
      <c r="B1055" s="230" t="s">
        <v>1627</v>
      </c>
      <c r="C1055" s="40" t="s">
        <v>90</v>
      </c>
      <c r="D1055" s="72" t="s">
        <v>663</v>
      </c>
      <c r="E1055" s="41" t="s">
        <v>17</v>
      </c>
      <c r="F1055" s="71">
        <f>F1056</f>
        <v>1</v>
      </c>
      <c r="G1055" s="71"/>
      <c r="H1055" s="71"/>
      <c r="I1055" s="71"/>
      <c r="J1055" s="71"/>
      <c r="K1055" s="71"/>
      <c r="L1055" s="73">
        <f t="shared" ref="L1055:L1056" si="526">F1055</f>
        <v>1</v>
      </c>
      <c r="M1055" s="102">
        <v>1</v>
      </c>
      <c r="N1055" s="108">
        <f t="shared" ref="N1055:N1056" si="527">M1055*L1055</f>
        <v>1</v>
      </c>
      <c r="O1055" s="42"/>
      <c r="P1055" s="42"/>
      <c r="Q1055" s="46">
        <f t="shared" si="501"/>
        <v>0</v>
      </c>
      <c r="R1055" s="46">
        <f t="shared" si="502"/>
        <v>0</v>
      </c>
      <c r="S1055" s="42">
        <f t="shared" si="503"/>
        <v>0</v>
      </c>
      <c r="T1055" s="63"/>
      <c r="U1055" s="87"/>
      <c r="V1055" s="87"/>
      <c r="W1055" s="87"/>
      <c r="X1055" s="87"/>
      <c r="Y1055" s="87"/>
    </row>
    <row r="1056" spans="1:25" s="152" customFormat="1" ht="41.25" customHeight="1" x14ac:dyDescent="0.25">
      <c r="A1056" s="23" t="s">
        <v>1887</v>
      </c>
      <c r="B1056" s="19"/>
      <c r="C1056" s="19" t="s">
        <v>91</v>
      </c>
      <c r="D1056" s="215" t="s">
        <v>1327</v>
      </c>
      <c r="E1056" s="14" t="s">
        <v>17</v>
      </c>
      <c r="F1056" s="166">
        <v>1</v>
      </c>
      <c r="G1056" s="14"/>
      <c r="H1056" s="14"/>
      <c r="I1056" s="14"/>
      <c r="J1056" s="45"/>
      <c r="K1056" s="195"/>
      <c r="L1056" s="58">
        <f t="shared" si="526"/>
        <v>1</v>
      </c>
      <c r="M1056" s="101">
        <v>1</v>
      </c>
      <c r="N1056" s="133">
        <f t="shared" si="527"/>
        <v>1</v>
      </c>
      <c r="O1056" s="11"/>
      <c r="P1056" s="11"/>
      <c r="Q1056" s="11">
        <f t="shared" si="501"/>
        <v>0</v>
      </c>
      <c r="R1056" s="11">
        <f t="shared" si="502"/>
        <v>0</v>
      </c>
      <c r="S1056" s="42">
        <f t="shared" si="503"/>
        <v>0</v>
      </c>
      <c r="T1056" s="60"/>
      <c r="U1056" s="151"/>
    </row>
    <row r="1057" spans="1:25" s="86" customFormat="1" ht="22.5" customHeight="1" x14ac:dyDescent="0.25">
      <c r="A1057" s="65" t="s">
        <v>59</v>
      </c>
      <c r="B1057" s="65"/>
      <c r="C1057" s="65"/>
      <c r="D1057" s="49" t="s">
        <v>1291</v>
      </c>
      <c r="E1057" s="66"/>
      <c r="F1057" s="67"/>
      <c r="G1057" s="66"/>
      <c r="H1057" s="66"/>
      <c r="I1057" s="66"/>
      <c r="J1057" s="41"/>
      <c r="K1057" s="191"/>
      <c r="L1057" s="144"/>
      <c r="M1057" s="98"/>
      <c r="N1057" s="105"/>
      <c r="O1057" s="68"/>
      <c r="P1057" s="68"/>
      <c r="Q1057" s="39"/>
      <c r="R1057" s="39"/>
      <c r="S1057" s="68"/>
      <c r="T1057" s="68"/>
      <c r="U1057" s="85"/>
      <c r="V1057" s="85"/>
      <c r="W1057" s="85"/>
      <c r="X1057" s="85"/>
      <c r="Y1057" s="85"/>
    </row>
    <row r="1058" spans="1:25" s="92" customFormat="1" ht="32.25" customHeight="1" x14ac:dyDescent="0.25">
      <c r="A1058" s="44" t="s">
        <v>1888</v>
      </c>
      <c r="B1058" s="230" t="s">
        <v>1624</v>
      </c>
      <c r="C1058" s="44" t="s">
        <v>90</v>
      </c>
      <c r="D1058" s="51" t="s">
        <v>92</v>
      </c>
      <c r="E1058" s="41" t="s">
        <v>3</v>
      </c>
      <c r="F1058" s="71"/>
      <c r="G1058" s="41"/>
      <c r="H1058" s="41"/>
      <c r="I1058" s="43"/>
      <c r="J1058" s="43"/>
      <c r="K1058" s="43">
        <f>SUM(K1059:K1068)</f>
        <v>23.08</v>
      </c>
      <c r="L1058" s="43"/>
      <c r="M1058" s="100"/>
      <c r="N1058" s="43">
        <f>K1058</f>
        <v>23.08</v>
      </c>
      <c r="O1058" s="42"/>
      <c r="P1058" s="42"/>
      <c r="Q1058" s="46">
        <f t="shared" si="501"/>
        <v>0</v>
      </c>
      <c r="R1058" s="46">
        <f t="shared" si="502"/>
        <v>0</v>
      </c>
      <c r="S1058" s="42">
        <f t="shared" si="503"/>
        <v>0</v>
      </c>
      <c r="T1058" s="42" t="s">
        <v>93</v>
      </c>
      <c r="U1058" s="91"/>
      <c r="V1058" s="91"/>
      <c r="W1058" s="91"/>
      <c r="X1058" s="91"/>
      <c r="Y1058" s="91"/>
    </row>
    <row r="1059" spans="1:25" s="92" customFormat="1" ht="22.5" customHeight="1" x14ac:dyDescent="0.25">
      <c r="A1059" s="19" t="s">
        <v>1889</v>
      </c>
      <c r="B1059" s="23"/>
      <c r="C1059" s="23" t="s">
        <v>91</v>
      </c>
      <c r="D1059" s="215" t="s">
        <v>866</v>
      </c>
      <c r="E1059" s="28" t="s">
        <v>1228</v>
      </c>
      <c r="F1059" s="59"/>
      <c r="G1059" s="28">
        <v>0.5</v>
      </c>
      <c r="H1059" s="28">
        <v>0.4</v>
      </c>
      <c r="I1059" s="11">
        <f>(G1059+H1059)*2</f>
        <v>1.8</v>
      </c>
      <c r="J1059" s="163">
        <v>0.56999999999999995</v>
      </c>
      <c r="K1059" s="189">
        <f>I1059*J1059</f>
        <v>1.03</v>
      </c>
      <c r="L1059" s="11">
        <f>J1059</f>
        <v>0.56999999999999995</v>
      </c>
      <c r="M1059" s="101">
        <v>1.1000000000000001</v>
      </c>
      <c r="N1059" s="133">
        <f>M1059*L1059</f>
        <v>0.627</v>
      </c>
      <c r="O1059" s="25"/>
      <c r="P1059" s="25"/>
      <c r="Q1059" s="11">
        <f t="shared" si="501"/>
        <v>0</v>
      </c>
      <c r="R1059" s="11">
        <f t="shared" si="502"/>
        <v>0</v>
      </c>
      <c r="S1059" s="42">
        <f t="shared" si="503"/>
        <v>0</v>
      </c>
      <c r="T1059" s="42"/>
      <c r="U1059" s="91"/>
      <c r="V1059" s="91"/>
      <c r="W1059" s="91"/>
      <c r="X1059" s="91"/>
      <c r="Y1059" s="91"/>
    </row>
    <row r="1060" spans="1:25" s="92" customFormat="1" ht="22.5" customHeight="1" x14ac:dyDescent="0.25">
      <c r="A1060" s="19" t="s">
        <v>1890</v>
      </c>
      <c r="B1060" s="23"/>
      <c r="C1060" s="23" t="s">
        <v>91</v>
      </c>
      <c r="D1060" s="215" t="s">
        <v>1328</v>
      </c>
      <c r="E1060" s="28" t="s">
        <v>1228</v>
      </c>
      <c r="F1060" s="59"/>
      <c r="G1060" s="28">
        <v>0.6</v>
      </c>
      <c r="H1060" s="28">
        <v>0.4</v>
      </c>
      <c r="I1060" s="11">
        <f t="shared" ref="I1060" si="528">(G1060+H1060)*2</f>
        <v>2</v>
      </c>
      <c r="J1060" s="163">
        <v>2.63</v>
      </c>
      <c r="K1060" s="189">
        <f t="shared" ref="K1060" si="529">I1060*J1060</f>
        <v>5.26</v>
      </c>
      <c r="L1060" s="11">
        <f t="shared" ref="L1060:L1061" si="530">J1060</f>
        <v>2.63</v>
      </c>
      <c r="M1060" s="101">
        <v>1.1000000000000001</v>
      </c>
      <c r="N1060" s="133">
        <f>M1060*L1060</f>
        <v>2.8929999999999998</v>
      </c>
      <c r="O1060" s="25"/>
      <c r="P1060" s="25"/>
      <c r="Q1060" s="11">
        <f t="shared" si="501"/>
        <v>0</v>
      </c>
      <c r="R1060" s="11">
        <f t="shared" si="502"/>
        <v>0</v>
      </c>
      <c r="S1060" s="42">
        <f t="shared" si="503"/>
        <v>0</v>
      </c>
      <c r="T1060" s="42"/>
      <c r="U1060" s="91"/>
      <c r="V1060" s="91"/>
      <c r="W1060" s="91"/>
      <c r="X1060" s="91"/>
      <c r="Y1060" s="91"/>
    </row>
    <row r="1061" spans="1:25" s="92" customFormat="1" ht="22.5" customHeight="1" x14ac:dyDescent="0.25">
      <c r="A1061" s="19" t="s">
        <v>1891</v>
      </c>
      <c r="B1061" s="23"/>
      <c r="C1061" s="23" t="s">
        <v>91</v>
      </c>
      <c r="D1061" s="215" t="s">
        <v>1272</v>
      </c>
      <c r="E1061" s="28" t="s">
        <v>1228</v>
      </c>
      <c r="F1061" s="59"/>
      <c r="G1061" s="28"/>
      <c r="H1061" s="28"/>
      <c r="I1061" s="11"/>
      <c r="J1061" s="163">
        <v>2.56</v>
      </c>
      <c r="K1061" s="189">
        <f>0.5*3.14*J1061</f>
        <v>4.0199999999999996</v>
      </c>
      <c r="L1061" s="11">
        <f t="shared" si="530"/>
        <v>2.56</v>
      </c>
      <c r="M1061" s="101">
        <v>1.1000000000000001</v>
      </c>
      <c r="N1061" s="133">
        <f t="shared" ref="N1061" si="531">M1061*L1061</f>
        <v>2.8159999999999998</v>
      </c>
      <c r="O1061" s="25"/>
      <c r="P1061" s="25"/>
      <c r="Q1061" s="11">
        <f t="shared" si="501"/>
        <v>0</v>
      </c>
      <c r="R1061" s="11">
        <f t="shared" si="502"/>
        <v>0</v>
      </c>
      <c r="S1061" s="42">
        <f t="shared" si="503"/>
        <v>0</v>
      </c>
      <c r="T1061" s="42"/>
      <c r="U1061" s="91"/>
      <c r="V1061" s="91"/>
      <c r="W1061" s="91"/>
      <c r="X1061" s="91"/>
      <c r="Y1061" s="91"/>
    </row>
    <row r="1062" spans="1:25" s="92" customFormat="1" ht="22.5" customHeight="1" x14ac:dyDescent="0.25">
      <c r="A1062" s="19" t="s">
        <v>1892</v>
      </c>
      <c r="B1062" s="23"/>
      <c r="C1062" s="23" t="s">
        <v>91</v>
      </c>
      <c r="D1062" s="215" t="s">
        <v>1274</v>
      </c>
      <c r="E1062" s="14" t="s">
        <v>17</v>
      </c>
      <c r="F1062" s="135">
        <v>2</v>
      </c>
      <c r="G1062" s="28"/>
      <c r="H1062" s="28"/>
      <c r="I1062" s="11"/>
      <c r="J1062" s="163"/>
      <c r="K1062" s="189">
        <f>J1062*3.14*0.5</f>
        <v>0</v>
      </c>
      <c r="L1062" s="11">
        <f>F1062</f>
        <v>2</v>
      </c>
      <c r="M1062" s="101">
        <v>1</v>
      </c>
      <c r="N1062" s="133">
        <f>M1062*L1062</f>
        <v>2</v>
      </c>
      <c r="O1062" s="25"/>
      <c r="P1062" s="25"/>
      <c r="Q1062" s="11">
        <f t="shared" si="501"/>
        <v>0</v>
      </c>
      <c r="R1062" s="11">
        <f t="shared" si="502"/>
        <v>0</v>
      </c>
      <c r="S1062" s="42">
        <f t="shared" si="503"/>
        <v>0</v>
      </c>
      <c r="T1062" s="42"/>
      <c r="U1062" s="91"/>
      <c r="V1062" s="91"/>
      <c r="W1062" s="91"/>
      <c r="X1062" s="91"/>
      <c r="Y1062" s="91"/>
    </row>
    <row r="1063" spans="1:25" s="92" customFormat="1" ht="22.5" customHeight="1" x14ac:dyDescent="0.2">
      <c r="A1063" s="19" t="s">
        <v>1893</v>
      </c>
      <c r="B1063" s="23"/>
      <c r="C1063" s="23" t="s">
        <v>91</v>
      </c>
      <c r="D1063" s="215" t="s">
        <v>1340</v>
      </c>
      <c r="E1063" s="14" t="s">
        <v>17</v>
      </c>
      <c r="F1063" s="167">
        <v>2</v>
      </c>
      <c r="G1063" s="149"/>
      <c r="H1063" s="28"/>
      <c r="I1063" s="11"/>
      <c r="J1063" s="178"/>
      <c r="K1063" s="189">
        <v>1.82</v>
      </c>
      <c r="L1063" s="58">
        <f t="shared" ref="L1063:L1068" si="532">F1063</f>
        <v>2</v>
      </c>
      <c r="M1063" s="101">
        <v>1</v>
      </c>
      <c r="N1063" s="133">
        <f t="shared" ref="N1063:N1068" si="533">M1063*L1063</f>
        <v>2</v>
      </c>
      <c r="O1063" s="25"/>
      <c r="P1063" s="25"/>
      <c r="Q1063" s="11">
        <f t="shared" si="501"/>
        <v>0</v>
      </c>
      <c r="R1063" s="11">
        <f t="shared" si="502"/>
        <v>0</v>
      </c>
      <c r="S1063" s="42">
        <f t="shared" si="503"/>
        <v>0</v>
      </c>
      <c r="T1063" s="42"/>
      <c r="U1063" s="91"/>
      <c r="V1063" s="91"/>
      <c r="W1063" s="91"/>
      <c r="X1063" s="91"/>
      <c r="Y1063" s="91"/>
    </row>
    <row r="1064" spans="1:25" s="92" customFormat="1" ht="37.5" customHeight="1" x14ac:dyDescent="0.2">
      <c r="A1064" s="19" t="s">
        <v>1894</v>
      </c>
      <c r="B1064" s="23"/>
      <c r="C1064" s="23" t="s">
        <v>91</v>
      </c>
      <c r="D1064" s="215" t="s">
        <v>1308</v>
      </c>
      <c r="E1064" s="14" t="s">
        <v>17</v>
      </c>
      <c r="F1064" s="167">
        <v>3</v>
      </c>
      <c r="G1064" s="149"/>
      <c r="H1064" s="28"/>
      <c r="I1064" s="11"/>
      <c r="J1064" s="178"/>
      <c r="K1064" s="189">
        <v>4.17</v>
      </c>
      <c r="L1064" s="58">
        <f t="shared" si="532"/>
        <v>3</v>
      </c>
      <c r="M1064" s="101">
        <v>1</v>
      </c>
      <c r="N1064" s="133">
        <f t="shared" si="533"/>
        <v>3</v>
      </c>
      <c r="O1064" s="25"/>
      <c r="P1064" s="25"/>
      <c r="Q1064" s="11">
        <f t="shared" si="501"/>
        <v>0</v>
      </c>
      <c r="R1064" s="11">
        <f t="shared" si="502"/>
        <v>0</v>
      </c>
      <c r="S1064" s="42">
        <f t="shared" si="503"/>
        <v>0</v>
      </c>
      <c r="T1064" s="42"/>
      <c r="U1064" s="91"/>
      <c r="V1064" s="91"/>
      <c r="W1064" s="91"/>
      <c r="X1064" s="91"/>
      <c r="Y1064" s="91"/>
    </row>
    <row r="1065" spans="1:25" s="92" customFormat="1" ht="37.5" customHeight="1" x14ac:dyDescent="0.2">
      <c r="A1065" s="19" t="s">
        <v>1895</v>
      </c>
      <c r="B1065" s="23"/>
      <c r="C1065" s="23" t="s">
        <v>91</v>
      </c>
      <c r="D1065" s="215" t="s">
        <v>1341</v>
      </c>
      <c r="E1065" s="14" t="s">
        <v>17</v>
      </c>
      <c r="F1065" s="167">
        <v>1</v>
      </c>
      <c r="G1065" s="149"/>
      <c r="H1065" s="28"/>
      <c r="I1065" s="11"/>
      <c r="J1065" s="178"/>
      <c r="K1065" s="189">
        <v>1.46</v>
      </c>
      <c r="L1065" s="58">
        <f t="shared" si="532"/>
        <v>1</v>
      </c>
      <c r="M1065" s="101">
        <v>1</v>
      </c>
      <c r="N1065" s="133">
        <f t="shared" si="533"/>
        <v>1</v>
      </c>
      <c r="O1065" s="25"/>
      <c r="P1065" s="25"/>
      <c r="Q1065" s="11">
        <f t="shared" si="501"/>
        <v>0</v>
      </c>
      <c r="R1065" s="11">
        <f t="shared" si="502"/>
        <v>0</v>
      </c>
      <c r="S1065" s="42">
        <f t="shared" si="503"/>
        <v>0</v>
      </c>
      <c r="T1065" s="42"/>
      <c r="U1065" s="91"/>
      <c r="V1065" s="91"/>
      <c r="W1065" s="91"/>
      <c r="X1065" s="91"/>
      <c r="Y1065" s="91"/>
    </row>
    <row r="1066" spans="1:25" s="92" customFormat="1" ht="37.5" customHeight="1" x14ac:dyDescent="0.2">
      <c r="A1066" s="19" t="s">
        <v>1896</v>
      </c>
      <c r="B1066" s="23"/>
      <c r="C1066" s="23" t="s">
        <v>91</v>
      </c>
      <c r="D1066" s="215" t="s">
        <v>1335</v>
      </c>
      <c r="E1066" s="14" t="s">
        <v>17</v>
      </c>
      <c r="F1066" s="167">
        <v>2</v>
      </c>
      <c r="G1066" s="149"/>
      <c r="H1066" s="28"/>
      <c r="I1066" s="11"/>
      <c r="J1066" s="178"/>
      <c r="K1066" s="189">
        <v>4.17</v>
      </c>
      <c r="L1066" s="58">
        <f t="shared" si="532"/>
        <v>2</v>
      </c>
      <c r="M1066" s="101">
        <v>1</v>
      </c>
      <c r="N1066" s="133">
        <f t="shared" si="533"/>
        <v>2</v>
      </c>
      <c r="O1066" s="25"/>
      <c r="P1066" s="25"/>
      <c r="Q1066" s="11">
        <f t="shared" si="501"/>
        <v>0</v>
      </c>
      <c r="R1066" s="11">
        <f t="shared" si="502"/>
        <v>0</v>
      </c>
      <c r="S1066" s="42">
        <f t="shared" si="503"/>
        <v>0</v>
      </c>
      <c r="T1066" s="42"/>
      <c r="U1066" s="91"/>
      <c r="V1066" s="91"/>
      <c r="W1066" s="91"/>
      <c r="X1066" s="91"/>
      <c r="Y1066" s="91"/>
    </row>
    <row r="1067" spans="1:25" s="92" customFormat="1" ht="30.75" customHeight="1" x14ac:dyDescent="0.2">
      <c r="A1067" s="19" t="s">
        <v>1897</v>
      </c>
      <c r="B1067" s="23"/>
      <c r="C1067" s="23" t="s">
        <v>91</v>
      </c>
      <c r="D1067" s="216" t="s">
        <v>1336</v>
      </c>
      <c r="E1067" s="14" t="s">
        <v>17</v>
      </c>
      <c r="F1067" s="168">
        <v>1</v>
      </c>
      <c r="G1067" s="149"/>
      <c r="H1067" s="28"/>
      <c r="I1067" s="11"/>
      <c r="J1067" s="178"/>
      <c r="K1067" s="189">
        <v>0.57999999999999996</v>
      </c>
      <c r="L1067" s="58">
        <f t="shared" si="532"/>
        <v>1</v>
      </c>
      <c r="M1067" s="101">
        <v>1</v>
      </c>
      <c r="N1067" s="133">
        <f t="shared" si="533"/>
        <v>1</v>
      </c>
      <c r="O1067" s="25"/>
      <c r="P1067" s="25"/>
      <c r="Q1067" s="11">
        <f t="shared" si="501"/>
        <v>0</v>
      </c>
      <c r="R1067" s="11">
        <f t="shared" si="502"/>
        <v>0</v>
      </c>
      <c r="S1067" s="42">
        <f t="shared" si="503"/>
        <v>0</v>
      </c>
      <c r="T1067" s="42"/>
      <c r="U1067" s="91"/>
      <c r="V1067" s="91"/>
      <c r="W1067" s="91"/>
      <c r="X1067" s="91"/>
      <c r="Y1067" s="91"/>
    </row>
    <row r="1068" spans="1:25" s="92" customFormat="1" ht="27.75" customHeight="1" x14ac:dyDescent="0.2">
      <c r="A1068" s="19" t="s">
        <v>1898</v>
      </c>
      <c r="B1068" s="23"/>
      <c r="C1068" s="23" t="s">
        <v>91</v>
      </c>
      <c r="D1068" s="216" t="s">
        <v>1338</v>
      </c>
      <c r="E1068" s="14" t="s">
        <v>17</v>
      </c>
      <c r="F1068" s="168">
        <v>1</v>
      </c>
      <c r="G1068" s="149"/>
      <c r="H1068" s="28"/>
      <c r="I1068" s="11"/>
      <c r="J1068" s="178"/>
      <c r="K1068" s="189">
        <v>0.56999999999999995</v>
      </c>
      <c r="L1068" s="58">
        <f t="shared" si="532"/>
        <v>1</v>
      </c>
      <c r="M1068" s="101">
        <v>1</v>
      </c>
      <c r="N1068" s="133">
        <f t="shared" si="533"/>
        <v>1</v>
      </c>
      <c r="O1068" s="25"/>
      <c r="P1068" s="25"/>
      <c r="Q1068" s="11">
        <f t="shared" si="501"/>
        <v>0</v>
      </c>
      <c r="R1068" s="11">
        <f t="shared" si="502"/>
        <v>0</v>
      </c>
      <c r="S1068" s="42">
        <f t="shared" si="503"/>
        <v>0</v>
      </c>
      <c r="T1068" s="42"/>
      <c r="U1068" s="91"/>
      <c r="V1068" s="91"/>
      <c r="W1068" s="91"/>
      <c r="X1068" s="91"/>
      <c r="Y1068" s="91"/>
    </row>
    <row r="1069" spans="1:25" s="88" customFormat="1" ht="27.75" customHeight="1" x14ac:dyDescent="0.25">
      <c r="A1069" s="44" t="s">
        <v>1899</v>
      </c>
      <c r="B1069" s="230" t="s">
        <v>1627</v>
      </c>
      <c r="C1069" s="40" t="s">
        <v>90</v>
      </c>
      <c r="D1069" s="72" t="s">
        <v>192</v>
      </c>
      <c r="E1069" s="41" t="s">
        <v>17</v>
      </c>
      <c r="F1069" s="71">
        <f>F1070+F1071</f>
        <v>2</v>
      </c>
      <c r="G1069" s="71"/>
      <c r="H1069" s="71"/>
      <c r="I1069" s="71"/>
      <c r="J1069" s="71"/>
      <c r="K1069" s="71"/>
      <c r="L1069" s="73">
        <f t="shared" ref="L1069:L1070" si="534">F1069</f>
        <v>2</v>
      </c>
      <c r="M1069" s="102">
        <v>1</v>
      </c>
      <c r="N1069" s="108">
        <f t="shared" ref="N1069:N1070" si="535">M1069*L1069</f>
        <v>2</v>
      </c>
      <c r="O1069" s="42"/>
      <c r="P1069" s="42"/>
      <c r="Q1069" s="46">
        <f t="shared" si="501"/>
        <v>0</v>
      </c>
      <c r="R1069" s="46">
        <f t="shared" si="502"/>
        <v>0</v>
      </c>
      <c r="S1069" s="42">
        <f t="shared" si="503"/>
        <v>0</v>
      </c>
      <c r="T1069" s="63"/>
      <c r="U1069" s="87"/>
      <c r="V1069" s="87"/>
      <c r="W1069" s="87"/>
      <c r="X1069" s="87"/>
      <c r="Y1069" s="87"/>
    </row>
    <row r="1070" spans="1:25" s="112" customFormat="1" ht="27.75" customHeight="1" x14ac:dyDescent="0.25">
      <c r="A1070" s="19" t="s">
        <v>1900</v>
      </c>
      <c r="B1070" s="23"/>
      <c r="C1070" s="19" t="s">
        <v>91</v>
      </c>
      <c r="D1070" s="215" t="s">
        <v>1342</v>
      </c>
      <c r="E1070" s="28" t="s">
        <v>17</v>
      </c>
      <c r="F1070" s="59">
        <v>1</v>
      </c>
      <c r="G1070" s="59"/>
      <c r="H1070" s="59"/>
      <c r="I1070" s="59"/>
      <c r="J1070" s="71"/>
      <c r="K1070" s="192"/>
      <c r="L1070" s="58">
        <f t="shared" si="534"/>
        <v>1</v>
      </c>
      <c r="M1070" s="101">
        <v>1</v>
      </c>
      <c r="N1070" s="107">
        <f t="shared" si="535"/>
        <v>1</v>
      </c>
      <c r="O1070" s="25"/>
      <c r="P1070" s="25"/>
      <c r="Q1070" s="11">
        <f t="shared" si="501"/>
        <v>0</v>
      </c>
      <c r="R1070" s="11">
        <f t="shared" si="502"/>
        <v>0</v>
      </c>
      <c r="S1070" s="42">
        <f t="shared" si="503"/>
        <v>0</v>
      </c>
      <c r="T1070" s="60"/>
      <c r="U1070" s="111"/>
      <c r="V1070" s="111"/>
      <c r="W1070" s="111"/>
      <c r="X1070" s="111"/>
      <c r="Y1070" s="111"/>
    </row>
    <row r="1071" spans="1:25" s="112" customFormat="1" ht="27.75" customHeight="1" x14ac:dyDescent="0.25">
      <c r="A1071" s="19" t="s">
        <v>1901</v>
      </c>
      <c r="B1071" s="23"/>
      <c r="C1071" s="19" t="s">
        <v>91</v>
      </c>
      <c r="D1071" s="215" t="s">
        <v>1342</v>
      </c>
      <c r="E1071" s="28" t="s">
        <v>17</v>
      </c>
      <c r="F1071" s="59">
        <v>1</v>
      </c>
      <c r="G1071" s="59"/>
      <c r="H1071" s="59"/>
      <c r="I1071" s="59"/>
      <c r="J1071" s="71"/>
      <c r="K1071" s="192"/>
      <c r="L1071" s="58">
        <f t="shared" ref="L1071" si="536">F1071</f>
        <v>1</v>
      </c>
      <c r="M1071" s="101">
        <v>1</v>
      </c>
      <c r="N1071" s="107">
        <f t="shared" ref="N1071" si="537">M1071*L1071</f>
        <v>1</v>
      </c>
      <c r="O1071" s="25"/>
      <c r="P1071" s="25"/>
      <c r="Q1071" s="11">
        <f t="shared" si="501"/>
        <v>0</v>
      </c>
      <c r="R1071" s="11">
        <f t="shared" si="502"/>
        <v>0</v>
      </c>
      <c r="S1071" s="42">
        <f t="shared" si="503"/>
        <v>0</v>
      </c>
      <c r="T1071" s="60"/>
      <c r="U1071" s="111"/>
      <c r="V1071" s="111"/>
      <c r="W1071" s="111"/>
      <c r="X1071" s="111"/>
      <c r="Y1071" s="111"/>
    </row>
    <row r="1072" spans="1:25" s="92" customFormat="1" ht="27" customHeight="1" x14ac:dyDescent="0.25">
      <c r="A1072" s="44" t="s">
        <v>1902</v>
      </c>
      <c r="B1072" s="230" t="s">
        <v>1626</v>
      </c>
      <c r="C1072" s="44" t="s">
        <v>90</v>
      </c>
      <c r="D1072" s="51" t="s">
        <v>876</v>
      </c>
      <c r="E1072" s="41" t="s">
        <v>3</v>
      </c>
      <c r="F1072" s="78">
        <f>F1073</f>
        <v>21.75</v>
      </c>
      <c r="G1072" s="41"/>
      <c r="H1072" s="41"/>
      <c r="I1072" s="41"/>
      <c r="J1072" s="41"/>
      <c r="K1072" s="71">
        <f>F1072</f>
        <v>22</v>
      </c>
      <c r="L1072" s="100">
        <f>K1072</f>
        <v>22</v>
      </c>
      <c r="M1072" s="102">
        <v>1</v>
      </c>
      <c r="N1072" s="108">
        <f>ROUND(M1072*L1072,2)</f>
        <v>22</v>
      </c>
      <c r="O1072" s="42"/>
      <c r="P1072" s="42"/>
      <c r="Q1072" s="46">
        <f t="shared" si="501"/>
        <v>0</v>
      </c>
      <c r="R1072" s="46">
        <f t="shared" si="502"/>
        <v>0</v>
      </c>
      <c r="S1072" s="42">
        <f t="shared" si="503"/>
        <v>0</v>
      </c>
      <c r="T1072" s="62"/>
    </row>
    <row r="1073" spans="1:25" s="152" customFormat="1" ht="38.25" customHeight="1" x14ac:dyDescent="0.25">
      <c r="A1073" s="19" t="s">
        <v>1903</v>
      </c>
      <c r="B1073" s="19"/>
      <c r="C1073" s="19" t="s">
        <v>91</v>
      </c>
      <c r="D1073" s="216" t="s">
        <v>1285</v>
      </c>
      <c r="E1073" s="14" t="s">
        <v>3</v>
      </c>
      <c r="F1073" s="57">
        <v>21.75</v>
      </c>
      <c r="G1073" s="14"/>
      <c r="H1073" s="14"/>
      <c r="I1073" s="14"/>
      <c r="J1073" s="45"/>
      <c r="K1073" s="195">
        <f>F1073</f>
        <v>22</v>
      </c>
      <c r="L1073" s="101">
        <f>K1073</f>
        <v>22</v>
      </c>
      <c r="M1073" s="101">
        <v>1.1000000000000001</v>
      </c>
      <c r="N1073" s="107">
        <f>ROUND(M1073*L1073,2)</f>
        <v>24.2</v>
      </c>
      <c r="O1073" s="11"/>
      <c r="P1073" s="11"/>
      <c r="Q1073" s="11">
        <f t="shared" si="501"/>
        <v>0</v>
      </c>
      <c r="R1073" s="11">
        <f t="shared" si="502"/>
        <v>0</v>
      </c>
      <c r="S1073" s="42">
        <f t="shared" si="503"/>
        <v>0</v>
      </c>
      <c r="T1073" s="60"/>
      <c r="U1073" s="151"/>
    </row>
    <row r="1074" spans="1:25" s="152" customFormat="1" ht="25.5" customHeight="1" x14ac:dyDescent="0.25">
      <c r="A1074" s="19" t="s">
        <v>2561</v>
      </c>
      <c r="B1074" s="19"/>
      <c r="C1074" s="19" t="s">
        <v>91</v>
      </c>
      <c r="D1074" s="69" t="s">
        <v>2560</v>
      </c>
      <c r="E1074" s="14" t="s">
        <v>2</v>
      </c>
      <c r="F1074" s="294">
        <f>F1073</f>
        <v>21.75</v>
      </c>
      <c r="G1074" s="294"/>
      <c r="H1074" s="294"/>
      <c r="I1074" s="294"/>
      <c r="J1074" s="294"/>
      <c r="K1074" s="294">
        <f>F1074</f>
        <v>21.75</v>
      </c>
      <c r="L1074" s="294">
        <f>K1074</f>
        <v>21.75</v>
      </c>
      <c r="M1074" s="295">
        <v>1.2</v>
      </c>
      <c r="N1074" s="107">
        <f>ROUND(M1074*L1074,2)</f>
        <v>26.1</v>
      </c>
      <c r="O1074" s="11"/>
      <c r="P1074" s="11"/>
      <c r="Q1074" s="11">
        <f t="shared" si="501"/>
        <v>0</v>
      </c>
      <c r="R1074" s="11">
        <f t="shared" si="502"/>
        <v>0</v>
      </c>
      <c r="S1074" s="42">
        <f t="shared" si="503"/>
        <v>0</v>
      </c>
      <c r="T1074" s="60"/>
    </row>
    <row r="1075" spans="1:25" s="92" customFormat="1" ht="27" customHeight="1" x14ac:dyDescent="0.25">
      <c r="A1075" s="44" t="s">
        <v>1904</v>
      </c>
      <c r="B1075" s="230" t="s">
        <v>1627</v>
      </c>
      <c r="C1075" s="44" t="s">
        <v>90</v>
      </c>
      <c r="D1075" s="51" t="s">
        <v>1235</v>
      </c>
      <c r="E1075" s="41" t="s">
        <v>17</v>
      </c>
      <c r="F1075" s="78">
        <f>F1076</f>
        <v>1</v>
      </c>
      <c r="G1075" s="41"/>
      <c r="H1075" s="41"/>
      <c r="I1075" s="41"/>
      <c r="J1075" s="41"/>
      <c r="K1075" s="71">
        <f>F1075</f>
        <v>1</v>
      </c>
      <c r="L1075" s="100">
        <f>K1075</f>
        <v>1</v>
      </c>
      <c r="M1075" s="102">
        <v>1</v>
      </c>
      <c r="N1075" s="108">
        <f>ROUND(M1075*L1075,2)</f>
        <v>1</v>
      </c>
      <c r="O1075" s="42"/>
      <c r="P1075" s="42"/>
      <c r="Q1075" s="46">
        <f t="shared" si="501"/>
        <v>0</v>
      </c>
      <c r="R1075" s="46">
        <f t="shared" si="502"/>
        <v>0</v>
      </c>
      <c r="S1075" s="42">
        <f t="shared" si="503"/>
        <v>0</v>
      </c>
      <c r="T1075" s="62"/>
    </row>
    <row r="1076" spans="1:25" s="152" customFormat="1" ht="23.25" customHeight="1" x14ac:dyDescent="0.25">
      <c r="A1076" s="19" t="s">
        <v>1905</v>
      </c>
      <c r="B1076" s="19"/>
      <c r="C1076" s="19" t="s">
        <v>91</v>
      </c>
      <c r="D1076" s="214" t="s">
        <v>1288</v>
      </c>
      <c r="E1076" s="14" t="s">
        <v>17</v>
      </c>
      <c r="F1076" s="57">
        <v>1</v>
      </c>
      <c r="G1076" s="14"/>
      <c r="H1076" s="14"/>
      <c r="I1076" s="14"/>
      <c r="J1076" s="45"/>
      <c r="K1076" s="195">
        <f>F1076</f>
        <v>1</v>
      </c>
      <c r="L1076" s="101">
        <f>K1076</f>
        <v>1</v>
      </c>
      <c r="M1076" s="101">
        <v>1</v>
      </c>
      <c r="N1076" s="107">
        <f>ROUND(M1076*L1076,2)</f>
        <v>1</v>
      </c>
      <c r="O1076" s="11"/>
      <c r="P1076" s="11"/>
      <c r="Q1076" s="11">
        <f t="shared" si="501"/>
        <v>0</v>
      </c>
      <c r="R1076" s="11">
        <f t="shared" si="502"/>
        <v>0</v>
      </c>
      <c r="S1076" s="42">
        <f t="shared" si="503"/>
        <v>0</v>
      </c>
      <c r="T1076" s="60"/>
      <c r="U1076" s="151"/>
    </row>
    <row r="1077" spans="1:25" s="88" customFormat="1" ht="15.75" customHeight="1" x14ac:dyDescent="0.25">
      <c r="A1077" s="44" t="s">
        <v>1906</v>
      </c>
      <c r="B1077" s="44"/>
      <c r="C1077" s="44" t="s">
        <v>90</v>
      </c>
      <c r="D1077" s="70" t="s">
        <v>851</v>
      </c>
      <c r="E1077" s="41" t="s">
        <v>17</v>
      </c>
      <c r="F1077" s="41">
        <f>F1078</f>
        <v>1</v>
      </c>
      <c r="G1077" s="41"/>
      <c r="H1077" s="41"/>
      <c r="I1077" s="41"/>
      <c r="J1077" s="41"/>
      <c r="K1077" s="41"/>
      <c r="L1077" s="100">
        <v>1</v>
      </c>
      <c r="M1077" s="100">
        <v>1</v>
      </c>
      <c r="N1077" s="106">
        <v>1</v>
      </c>
      <c r="O1077" s="42"/>
      <c r="P1077" s="42"/>
      <c r="Q1077" s="46">
        <f t="shared" ref="Q1077:Q1147" si="538">ROUND(N1077*O1077,2)</f>
        <v>0</v>
      </c>
      <c r="R1077" s="46">
        <f t="shared" ref="R1077:R1147" si="539">ROUND(N1077*P1077,2)</f>
        <v>0</v>
      </c>
      <c r="S1077" s="42">
        <f t="shared" ref="S1077:S1147" si="540">ROUND(Q1077+R1077,2)</f>
        <v>0</v>
      </c>
      <c r="T1077" s="63"/>
      <c r="U1077" s="87"/>
      <c r="V1077" s="87"/>
      <c r="W1077" s="87"/>
      <c r="X1077" s="87"/>
      <c r="Y1077" s="87"/>
    </row>
    <row r="1078" spans="1:25" s="1" customFormat="1" ht="17.25" customHeight="1" x14ac:dyDescent="0.25">
      <c r="A1078" s="23" t="s">
        <v>1907</v>
      </c>
      <c r="B1078" s="19"/>
      <c r="C1078" s="19" t="s">
        <v>91</v>
      </c>
      <c r="D1078" s="215" t="s">
        <v>1289</v>
      </c>
      <c r="E1078" s="14" t="s">
        <v>17</v>
      </c>
      <c r="F1078" s="14">
        <v>1</v>
      </c>
      <c r="G1078" s="14"/>
      <c r="H1078" s="14"/>
      <c r="I1078" s="14"/>
      <c r="J1078" s="45"/>
      <c r="K1078" s="188"/>
      <c r="L1078" s="104">
        <f>F1078</f>
        <v>1</v>
      </c>
      <c r="M1078" s="104">
        <v>1</v>
      </c>
      <c r="N1078" s="134">
        <f>M1078*L1078</f>
        <v>1</v>
      </c>
      <c r="O1078" s="11"/>
      <c r="P1078" s="11"/>
      <c r="Q1078" s="11">
        <f t="shared" si="538"/>
        <v>0</v>
      </c>
      <c r="R1078" s="11">
        <f t="shared" si="539"/>
        <v>0</v>
      </c>
      <c r="S1078" s="42">
        <f t="shared" si="540"/>
        <v>0</v>
      </c>
      <c r="T1078" s="60"/>
      <c r="U1078" s="4"/>
    </row>
    <row r="1079" spans="1:25" s="88" customFormat="1" ht="15.75" customHeight="1" x14ac:dyDescent="0.25">
      <c r="A1079" s="44" t="s">
        <v>1908</v>
      </c>
      <c r="B1079" s="233" t="s">
        <v>1845</v>
      </c>
      <c r="C1079" s="44" t="s">
        <v>90</v>
      </c>
      <c r="D1079" s="70" t="s">
        <v>1609</v>
      </c>
      <c r="E1079" s="41" t="s">
        <v>17</v>
      </c>
      <c r="F1079" s="71">
        <f>F1080</f>
        <v>1</v>
      </c>
      <c r="G1079" s="41"/>
      <c r="H1079" s="41"/>
      <c r="I1079" s="41"/>
      <c r="J1079" s="41"/>
      <c r="K1079" s="41"/>
      <c r="L1079" s="100">
        <v>1</v>
      </c>
      <c r="M1079" s="100">
        <v>1</v>
      </c>
      <c r="N1079" s="106">
        <v>1</v>
      </c>
      <c r="O1079" s="42"/>
      <c r="P1079" s="42"/>
      <c r="Q1079" s="46">
        <f t="shared" ref="Q1079:Q1082" si="541">ROUND(N1079*O1079,2)</f>
        <v>0</v>
      </c>
      <c r="R1079" s="46">
        <f t="shared" ref="R1079:R1082" si="542">ROUND(N1079*P1079,2)</f>
        <v>0</v>
      </c>
      <c r="S1079" s="42">
        <f t="shared" ref="S1079:S1082" si="543">ROUND(Q1079+R1079,2)</f>
        <v>0</v>
      </c>
      <c r="T1079" s="62" t="s">
        <v>94</v>
      </c>
      <c r="U1079" s="87"/>
      <c r="V1079" s="87"/>
      <c r="W1079" s="87"/>
      <c r="X1079" s="87"/>
      <c r="Y1079" s="87"/>
    </row>
    <row r="1080" spans="1:25" s="152" customFormat="1" ht="29.25" customHeight="1" x14ac:dyDescent="0.2">
      <c r="A1080" s="19" t="s">
        <v>1909</v>
      </c>
      <c r="B1080" s="23"/>
      <c r="C1080" s="23" t="s">
        <v>91</v>
      </c>
      <c r="D1080" s="215" t="s">
        <v>1339</v>
      </c>
      <c r="E1080" s="14" t="s">
        <v>17</v>
      </c>
      <c r="F1080" s="203">
        <v>1</v>
      </c>
      <c r="G1080" s="149"/>
      <c r="H1080" s="28"/>
      <c r="I1080" s="11"/>
      <c r="J1080" s="171"/>
      <c r="K1080" s="11"/>
      <c r="L1080" s="58">
        <f t="shared" ref="L1080" si="544">F1080</f>
        <v>1</v>
      </c>
      <c r="M1080" s="101">
        <v>1</v>
      </c>
      <c r="N1080" s="107">
        <f t="shared" ref="N1080" si="545">M1080*L1080</f>
        <v>1</v>
      </c>
      <c r="O1080" s="25"/>
      <c r="P1080" s="25"/>
      <c r="Q1080" s="11">
        <f t="shared" si="541"/>
        <v>0</v>
      </c>
      <c r="R1080" s="11">
        <f t="shared" si="542"/>
        <v>0</v>
      </c>
      <c r="S1080" s="25">
        <f t="shared" si="543"/>
        <v>0</v>
      </c>
      <c r="T1080" s="25"/>
      <c r="U1080" s="151"/>
      <c r="V1080" s="151"/>
      <c r="W1080" s="151"/>
      <c r="X1080" s="151"/>
      <c r="Y1080" s="151"/>
    </row>
    <row r="1081" spans="1:25" s="88" customFormat="1" ht="15.75" customHeight="1" x14ac:dyDescent="0.25">
      <c r="A1081" s="44" t="s">
        <v>2606</v>
      </c>
      <c r="B1081" s="233"/>
      <c r="C1081" s="44" t="s">
        <v>90</v>
      </c>
      <c r="D1081" s="70" t="s">
        <v>2596</v>
      </c>
      <c r="E1081" s="41" t="s">
        <v>17</v>
      </c>
      <c r="F1081" s="71">
        <f>F1082</f>
        <v>1</v>
      </c>
      <c r="G1081" s="41"/>
      <c r="H1081" s="41"/>
      <c r="I1081" s="41"/>
      <c r="J1081" s="41"/>
      <c r="K1081" s="41"/>
      <c r="L1081" s="71">
        <f>L1082</f>
        <v>1</v>
      </c>
      <c r="M1081" s="100">
        <v>1</v>
      </c>
      <c r="N1081" s="106">
        <v>1</v>
      </c>
      <c r="O1081" s="42"/>
      <c r="P1081" s="42"/>
      <c r="Q1081" s="46">
        <f t="shared" si="541"/>
        <v>0</v>
      </c>
      <c r="R1081" s="46">
        <f t="shared" si="542"/>
        <v>0</v>
      </c>
      <c r="S1081" s="42">
        <f t="shared" si="543"/>
        <v>0</v>
      </c>
      <c r="T1081" s="62" t="s">
        <v>94</v>
      </c>
      <c r="U1081" s="87"/>
      <c r="V1081" s="87"/>
      <c r="W1081" s="87"/>
      <c r="X1081" s="87"/>
      <c r="Y1081" s="87"/>
    </row>
    <row r="1082" spans="1:25" s="152" customFormat="1" ht="22.5" customHeight="1" x14ac:dyDescent="0.25">
      <c r="A1082" s="19" t="s">
        <v>2607</v>
      </c>
      <c r="B1082" s="23"/>
      <c r="C1082" s="23" t="s">
        <v>91</v>
      </c>
      <c r="D1082" s="215" t="s">
        <v>1265</v>
      </c>
      <c r="E1082" s="14" t="s">
        <v>17</v>
      </c>
      <c r="F1082" s="162">
        <v>1</v>
      </c>
      <c r="G1082" s="149"/>
      <c r="H1082" s="28"/>
      <c r="I1082" s="11"/>
      <c r="J1082" s="171"/>
      <c r="K1082" s="11"/>
      <c r="L1082" s="58">
        <f t="shared" ref="L1082" si="546">F1082</f>
        <v>1</v>
      </c>
      <c r="M1082" s="101">
        <v>1</v>
      </c>
      <c r="N1082" s="107">
        <f t="shared" ref="N1082" si="547">M1082*L1082</f>
        <v>1</v>
      </c>
      <c r="O1082" s="25"/>
      <c r="P1082" s="25"/>
      <c r="Q1082" s="11">
        <f t="shared" si="541"/>
        <v>0</v>
      </c>
      <c r="R1082" s="11">
        <f t="shared" si="542"/>
        <v>0</v>
      </c>
      <c r="S1082" s="25">
        <f t="shared" si="543"/>
        <v>0</v>
      </c>
      <c r="T1082" s="25"/>
      <c r="U1082" s="151"/>
      <c r="V1082" s="151"/>
      <c r="W1082" s="151"/>
      <c r="X1082" s="151"/>
      <c r="Y1082" s="151"/>
    </row>
    <row r="1083" spans="1:25" s="86" customFormat="1" ht="22.5" customHeight="1" x14ac:dyDescent="0.25">
      <c r="A1083" s="65" t="s">
        <v>60</v>
      </c>
      <c r="B1083" s="65"/>
      <c r="C1083" s="65"/>
      <c r="D1083" s="49" t="s">
        <v>1292</v>
      </c>
      <c r="E1083" s="66"/>
      <c r="F1083" s="67"/>
      <c r="G1083" s="66"/>
      <c r="H1083" s="66"/>
      <c r="I1083" s="66"/>
      <c r="J1083" s="41"/>
      <c r="K1083" s="191"/>
      <c r="L1083" s="144"/>
      <c r="M1083" s="98"/>
      <c r="N1083" s="105"/>
      <c r="O1083" s="68"/>
      <c r="P1083" s="68"/>
      <c r="Q1083" s="39"/>
      <c r="R1083" s="39"/>
      <c r="S1083" s="68"/>
      <c r="T1083" s="68"/>
      <c r="U1083" s="85"/>
      <c r="V1083" s="85"/>
      <c r="W1083" s="85"/>
      <c r="X1083" s="85"/>
      <c r="Y1083" s="85"/>
    </row>
    <row r="1084" spans="1:25" s="88" customFormat="1" ht="32.25" customHeight="1" x14ac:dyDescent="0.25">
      <c r="A1084" s="44" t="s">
        <v>1910</v>
      </c>
      <c r="B1084" s="44"/>
      <c r="C1084" s="44" t="s">
        <v>90</v>
      </c>
      <c r="D1084" s="70" t="s">
        <v>851</v>
      </c>
      <c r="E1084" s="41" t="s">
        <v>17</v>
      </c>
      <c r="F1084" s="396">
        <v>1</v>
      </c>
      <c r="G1084" s="41"/>
      <c r="H1084" s="41"/>
      <c r="I1084" s="43"/>
      <c r="J1084" s="43"/>
      <c r="K1084" s="43"/>
      <c r="L1084" s="71">
        <f t="shared" ref="L1084:L1086" si="548">F1084</f>
        <v>1</v>
      </c>
      <c r="M1084" s="100">
        <v>1</v>
      </c>
      <c r="N1084" s="106">
        <f t="shared" ref="N1084:N1086" si="549">M1084*L1084</f>
        <v>1</v>
      </c>
      <c r="O1084" s="42"/>
      <c r="P1084" s="42"/>
      <c r="Q1084" s="46">
        <f t="shared" si="538"/>
        <v>0</v>
      </c>
      <c r="R1084" s="46">
        <f t="shared" si="539"/>
        <v>0</v>
      </c>
      <c r="S1084" s="42">
        <f t="shared" si="540"/>
        <v>0</v>
      </c>
      <c r="T1084" s="42"/>
      <c r="U1084" s="87"/>
      <c r="V1084" s="87"/>
      <c r="W1084" s="87"/>
      <c r="X1084" s="87"/>
      <c r="Y1084" s="87"/>
    </row>
    <row r="1085" spans="1:25" s="152" customFormat="1" ht="26.25" customHeight="1" x14ac:dyDescent="0.25">
      <c r="A1085" s="19" t="s">
        <v>1911</v>
      </c>
      <c r="B1085" s="23"/>
      <c r="C1085" s="23" t="s">
        <v>91</v>
      </c>
      <c r="D1085" s="215" t="s">
        <v>1322</v>
      </c>
      <c r="E1085" s="14" t="s">
        <v>17</v>
      </c>
      <c r="F1085" s="169">
        <v>1</v>
      </c>
      <c r="G1085" s="28"/>
      <c r="H1085" s="28"/>
      <c r="I1085" s="26"/>
      <c r="J1085" s="26"/>
      <c r="K1085" s="26"/>
      <c r="L1085" s="58">
        <f t="shared" si="548"/>
        <v>1</v>
      </c>
      <c r="M1085" s="101">
        <v>1</v>
      </c>
      <c r="N1085" s="107">
        <f t="shared" si="549"/>
        <v>1</v>
      </c>
      <c r="O1085" s="25"/>
      <c r="P1085" s="25"/>
      <c r="Q1085" s="11">
        <f t="shared" si="538"/>
        <v>0</v>
      </c>
      <c r="R1085" s="11">
        <f t="shared" si="539"/>
        <v>0</v>
      </c>
      <c r="S1085" s="25">
        <f t="shared" si="540"/>
        <v>0</v>
      </c>
      <c r="T1085" s="25"/>
      <c r="U1085" s="151"/>
      <c r="V1085" s="151"/>
      <c r="W1085" s="151"/>
      <c r="X1085" s="151"/>
      <c r="Y1085" s="151"/>
    </row>
    <row r="1086" spans="1:25" s="152" customFormat="1" ht="23.25" customHeight="1" x14ac:dyDescent="0.25">
      <c r="A1086" s="19" t="s">
        <v>1912</v>
      </c>
      <c r="B1086" s="19"/>
      <c r="C1086" s="19" t="s">
        <v>91</v>
      </c>
      <c r="D1086" s="215" t="s">
        <v>1323</v>
      </c>
      <c r="E1086" s="14" t="s">
        <v>17</v>
      </c>
      <c r="F1086" s="169">
        <v>1</v>
      </c>
      <c r="G1086" s="14"/>
      <c r="H1086" s="14"/>
      <c r="I1086" s="14"/>
      <c r="J1086" s="14"/>
      <c r="K1086" s="58"/>
      <c r="L1086" s="58">
        <f t="shared" si="548"/>
        <v>1</v>
      </c>
      <c r="M1086" s="101">
        <v>1</v>
      </c>
      <c r="N1086" s="107">
        <f t="shared" si="549"/>
        <v>1</v>
      </c>
      <c r="O1086" s="11"/>
      <c r="P1086" s="11"/>
      <c r="Q1086" s="11">
        <f t="shared" si="538"/>
        <v>0</v>
      </c>
      <c r="R1086" s="11">
        <f t="shared" si="539"/>
        <v>0</v>
      </c>
      <c r="S1086" s="25">
        <f t="shared" si="540"/>
        <v>0</v>
      </c>
      <c r="T1086" s="60"/>
      <c r="U1086" s="151"/>
    </row>
    <row r="1087" spans="1:25" s="152" customFormat="1" ht="23.25" customHeight="1" x14ac:dyDescent="0.25">
      <c r="A1087" s="19" t="s">
        <v>1913</v>
      </c>
      <c r="B1087" s="19"/>
      <c r="C1087" s="19" t="s">
        <v>91</v>
      </c>
      <c r="D1087" s="215" t="s">
        <v>1324</v>
      </c>
      <c r="E1087" s="14" t="s">
        <v>17</v>
      </c>
      <c r="F1087" s="169">
        <v>1</v>
      </c>
      <c r="G1087" s="14"/>
      <c r="H1087" s="14"/>
      <c r="I1087" s="14"/>
      <c r="J1087" s="14"/>
      <c r="K1087" s="58"/>
      <c r="L1087" s="58">
        <f>F1087</f>
        <v>1</v>
      </c>
      <c r="M1087" s="101">
        <v>1</v>
      </c>
      <c r="N1087" s="107">
        <f>M1087*L1087</f>
        <v>1</v>
      </c>
      <c r="O1087" s="11"/>
      <c r="P1087" s="11"/>
      <c r="Q1087" s="11">
        <f t="shared" si="538"/>
        <v>0</v>
      </c>
      <c r="R1087" s="11">
        <f t="shared" si="539"/>
        <v>0</v>
      </c>
      <c r="S1087" s="25">
        <f t="shared" si="540"/>
        <v>0</v>
      </c>
      <c r="T1087" s="60"/>
      <c r="U1087" s="151"/>
    </row>
    <row r="1088" spans="1:25" s="152" customFormat="1" ht="23.25" customHeight="1" x14ac:dyDescent="0.25">
      <c r="A1088" s="19" t="s">
        <v>1914</v>
      </c>
      <c r="B1088" s="19"/>
      <c r="C1088" s="19" t="s">
        <v>91</v>
      </c>
      <c r="D1088" s="215" t="s">
        <v>1325</v>
      </c>
      <c r="E1088" s="14" t="s">
        <v>17</v>
      </c>
      <c r="F1088" s="169">
        <v>1</v>
      </c>
      <c r="G1088" s="14"/>
      <c r="H1088" s="14"/>
      <c r="I1088" s="14"/>
      <c r="J1088" s="14"/>
      <c r="K1088" s="58"/>
      <c r="L1088" s="58">
        <f>F1088</f>
        <v>1</v>
      </c>
      <c r="M1088" s="101">
        <v>1</v>
      </c>
      <c r="N1088" s="107">
        <f>M1088*L1088</f>
        <v>1</v>
      </c>
      <c r="O1088" s="11"/>
      <c r="P1088" s="11"/>
      <c r="Q1088" s="11">
        <f t="shared" si="538"/>
        <v>0</v>
      </c>
      <c r="R1088" s="11">
        <f t="shared" si="539"/>
        <v>0</v>
      </c>
      <c r="S1088" s="25">
        <f t="shared" si="540"/>
        <v>0</v>
      </c>
      <c r="T1088" s="60"/>
      <c r="U1088" s="151"/>
    </row>
    <row r="1089" spans="1:25" s="152" customFormat="1" ht="23.25" customHeight="1" x14ac:dyDescent="0.25">
      <c r="A1089" s="19" t="s">
        <v>1915</v>
      </c>
      <c r="B1089" s="19"/>
      <c r="C1089" s="19" t="s">
        <v>91</v>
      </c>
      <c r="D1089" s="215" t="s">
        <v>1326</v>
      </c>
      <c r="E1089" s="14" t="s">
        <v>17</v>
      </c>
      <c r="F1089" s="169">
        <v>1</v>
      </c>
      <c r="G1089" s="14"/>
      <c r="H1089" s="14"/>
      <c r="I1089" s="14"/>
      <c r="J1089" s="14"/>
      <c r="K1089" s="58"/>
      <c r="L1089" s="58">
        <f>F1089</f>
        <v>1</v>
      </c>
      <c r="M1089" s="101">
        <v>1</v>
      </c>
      <c r="N1089" s="107">
        <f>M1089*L1089</f>
        <v>1</v>
      </c>
      <c r="O1089" s="11"/>
      <c r="P1089" s="11"/>
      <c r="Q1089" s="11">
        <f t="shared" si="538"/>
        <v>0</v>
      </c>
      <c r="R1089" s="11">
        <f t="shared" si="539"/>
        <v>0</v>
      </c>
      <c r="S1089" s="25">
        <f t="shared" si="540"/>
        <v>0</v>
      </c>
      <c r="T1089" s="60"/>
      <c r="U1089" s="151"/>
    </row>
    <row r="1090" spans="1:25" s="88" customFormat="1" ht="27.75" customHeight="1" x14ac:dyDescent="0.25">
      <c r="A1090" s="44" t="s">
        <v>1916</v>
      </c>
      <c r="B1090" s="230" t="s">
        <v>1627</v>
      </c>
      <c r="C1090" s="40" t="s">
        <v>90</v>
      </c>
      <c r="D1090" s="72" t="s">
        <v>663</v>
      </c>
      <c r="E1090" s="41" t="s">
        <v>17</v>
      </c>
      <c r="F1090" s="71">
        <f>F1091</f>
        <v>1</v>
      </c>
      <c r="G1090" s="71"/>
      <c r="H1090" s="71"/>
      <c r="I1090" s="71"/>
      <c r="J1090" s="71"/>
      <c r="K1090" s="71"/>
      <c r="L1090" s="73">
        <f t="shared" ref="L1090:L1091" si="550">F1090</f>
        <v>1</v>
      </c>
      <c r="M1090" s="102">
        <v>1</v>
      </c>
      <c r="N1090" s="108">
        <f t="shared" ref="N1090:N1091" si="551">M1090*L1090</f>
        <v>1</v>
      </c>
      <c r="O1090" s="42"/>
      <c r="P1090" s="42"/>
      <c r="Q1090" s="46">
        <f t="shared" si="538"/>
        <v>0</v>
      </c>
      <c r="R1090" s="46">
        <f t="shared" si="539"/>
        <v>0</v>
      </c>
      <c r="S1090" s="42">
        <f t="shared" si="540"/>
        <v>0</v>
      </c>
      <c r="T1090" s="63"/>
      <c r="U1090" s="87"/>
      <c r="V1090" s="87"/>
      <c r="W1090" s="87"/>
      <c r="X1090" s="87"/>
      <c r="Y1090" s="87"/>
    </row>
    <row r="1091" spans="1:25" s="152" customFormat="1" ht="41.25" customHeight="1" x14ac:dyDescent="0.25">
      <c r="A1091" s="23" t="s">
        <v>1917</v>
      </c>
      <c r="B1091" s="19"/>
      <c r="C1091" s="19" t="s">
        <v>91</v>
      </c>
      <c r="D1091" s="215" t="s">
        <v>1327</v>
      </c>
      <c r="E1091" s="14" t="s">
        <v>17</v>
      </c>
      <c r="F1091" s="169">
        <v>1</v>
      </c>
      <c r="G1091" s="14"/>
      <c r="H1091" s="14"/>
      <c r="I1091" s="14"/>
      <c r="J1091" s="14"/>
      <c r="K1091" s="58"/>
      <c r="L1091" s="58">
        <f t="shared" si="550"/>
        <v>1</v>
      </c>
      <c r="M1091" s="101">
        <v>1</v>
      </c>
      <c r="N1091" s="107">
        <f t="shared" si="551"/>
        <v>1</v>
      </c>
      <c r="O1091" s="11"/>
      <c r="P1091" s="11"/>
      <c r="Q1091" s="11">
        <f t="shared" si="538"/>
        <v>0</v>
      </c>
      <c r="R1091" s="11">
        <f t="shared" si="539"/>
        <v>0</v>
      </c>
      <c r="S1091" s="25">
        <f t="shared" si="540"/>
        <v>0</v>
      </c>
      <c r="T1091" s="60"/>
      <c r="U1091" s="151"/>
    </row>
    <row r="1092" spans="1:25" s="86" customFormat="1" ht="22.5" customHeight="1" x14ac:dyDescent="0.25">
      <c r="A1092" s="65" t="s">
        <v>61</v>
      </c>
      <c r="B1092" s="65"/>
      <c r="C1092" s="65"/>
      <c r="D1092" s="49" t="s">
        <v>1293</v>
      </c>
      <c r="E1092" s="66"/>
      <c r="F1092" s="67"/>
      <c r="G1092" s="66"/>
      <c r="H1092" s="66"/>
      <c r="I1092" s="66"/>
      <c r="J1092" s="66"/>
      <c r="K1092" s="66"/>
      <c r="L1092" s="144"/>
      <c r="M1092" s="98"/>
      <c r="N1092" s="105"/>
      <c r="O1092" s="68"/>
      <c r="P1092" s="68"/>
      <c r="Q1092" s="39"/>
      <c r="R1092" s="39"/>
      <c r="S1092" s="68"/>
      <c r="T1092" s="68"/>
      <c r="U1092" s="85"/>
      <c r="V1092" s="85"/>
      <c r="W1092" s="85"/>
      <c r="X1092" s="85"/>
      <c r="Y1092" s="85"/>
    </row>
    <row r="1093" spans="1:25" s="92" customFormat="1" ht="32.25" customHeight="1" x14ac:dyDescent="0.25">
      <c r="A1093" s="44" t="s">
        <v>1918</v>
      </c>
      <c r="B1093" s="230" t="s">
        <v>1624</v>
      </c>
      <c r="C1093" s="44" t="s">
        <v>90</v>
      </c>
      <c r="D1093" s="51" t="s">
        <v>92</v>
      </c>
      <c r="E1093" s="41" t="s">
        <v>3</v>
      </c>
      <c r="F1093" s="71"/>
      <c r="G1093" s="41"/>
      <c r="H1093" s="41"/>
      <c r="I1093" s="43"/>
      <c r="J1093" s="43"/>
      <c r="K1093" s="43">
        <f>SUM(K1094:K1109)</f>
        <v>64.63</v>
      </c>
      <c r="L1093" s="43"/>
      <c r="M1093" s="100"/>
      <c r="N1093" s="43">
        <f>K1093</f>
        <v>64.63</v>
      </c>
      <c r="O1093" s="42"/>
      <c r="P1093" s="42"/>
      <c r="Q1093" s="46">
        <f t="shared" si="538"/>
        <v>0</v>
      </c>
      <c r="R1093" s="46">
        <f t="shared" si="539"/>
        <v>0</v>
      </c>
      <c r="S1093" s="42">
        <f t="shared" si="540"/>
        <v>0</v>
      </c>
      <c r="T1093" s="42" t="s">
        <v>93</v>
      </c>
      <c r="U1093" s="91"/>
      <c r="V1093" s="91"/>
      <c r="W1093" s="91"/>
      <c r="X1093" s="91"/>
      <c r="Y1093" s="91"/>
    </row>
    <row r="1094" spans="1:25" s="92" customFormat="1" ht="22.5" customHeight="1" x14ac:dyDescent="0.25">
      <c r="A1094" s="19" t="s">
        <v>1919</v>
      </c>
      <c r="B1094" s="23"/>
      <c r="C1094" s="23" t="s">
        <v>91</v>
      </c>
      <c r="D1094" s="214" t="s">
        <v>1328</v>
      </c>
      <c r="E1094" s="28" t="s">
        <v>1228</v>
      </c>
      <c r="F1094" s="59"/>
      <c r="G1094" s="28">
        <v>0.6</v>
      </c>
      <c r="H1094" s="28">
        <v>0.4</v>
      </c>
      <c r="I1094" s="11">
        <f>(G1094+H1094)*2</f>
        <v>2</v>
      </c>
      <c r="J1094" s="163">
        <v>9.93</v>
      </c>
      <c r="K1094" s="189">
        <f>I1094*J1094</f>
        <v>19.86</v>
      </c>
      <c r="L1094" s="11">
        <f>J1094</f>
        <v>9.93</v>
      </c>
      <c r="M1094" s="101">
        <v>1.1000000000000001</v>
      </c>
      <c r="N1094" s="133">
        <f>M1094*L1094</f>
        <v>10.923</v>
      </c>
      <c r="O1094" s="25"/>
      <c r="P1094" s="25"/>
      <c r="Q1094" s="11">
        <f t="shared" si="538"/>
        <v>0</v>
      </c>
      <c r="R1094" s="11">
        <f t="shared" si="539"/>
        <v>0</v>
      </c>
      <c r="S1094" s="42">
        <f t="shared" si="540"/>
        <v>0</v>
      </c>
      <c r="T1094" s="42"/>
      <c r="U1094" s="91"/>
      <c r="V1094" s="91"/>
      <c r="W1094" s="91"/>
      <c r="X1094" s="91"/>
      <c r="Y1094" s="91"/>
    </row>
    <row r="1095" spans="1:25" s="92" customFormat="1" ht="22.5" customHeight="1" x14ac:dyDescent="0.25">
      <c r="A1095" s="19" t="s">
        <v>1920</v>
      </c>
      <c r="B1095" s="23"/>
      <c r="C1095" s="23" t="s">
        <v>91</v>
      </c>
      <c r="D1095" s="214" t="s">
        <v>1343</v>
      </c>
      <c r="E1095" s="28" t="s">
        <v>1228</v>
      </c>
      <c r="F1095" s="59"/>
      <c r="G1095" s="28">
        <v>0.8</v>
      </c>
      <c r="H1095" s="28">
        <v>0.2</v>
      </c>
      <c r="I1095" s="11">
        <f>(G1095+H1095)*2</f>
        <v>2</v>
      </c>
      <c r="J1095" s="163">
        <v>2.7</v>
      </c>
      <c r="K1095" s="189">
        <f t="shared" ref="K1095" si="552">I1095*J1095</f>
        <v>5.4</v>
      </c>
      <c r="L1095" s="11">
        <f t="shared" ref="L1095:L1097" si="553">J1095</f>
        <v>2.7</v>
      </c>
      <c r="M1095" s="101">
        <v>1.1000000000000001</v>
      </c>
      <c r="N1095" s="133">
        <f>M1095*L1095</f>
        <v>2.97</v>
      </c>
      <c r="O1095" s="25"/>
      <c r="P1095" s="25"/>
      <c r="Q1095" s="11">
        <f t="shared" si="538"/>
        <v>0</v>
      </c>
      <c r="R1095" s="11">
        <f t="shared" si="539"/>
        <v>0</v>
      </c>
      <c r="S1095" s="42">
        <f t="shared" si="540"/>
        <v>0</v>
      </c>
      <c r="T1095" s="42"/>
      <c r="U1095" s="91"/>
      <c r="V1095" s="91"/>
      <c r="W1095" s="91"/>
      <c r="X1095" s="91"/>
      <c r="Y1095" s="91"/>
    </row>
    <row r="1096" spans="1:25" s="92" customFormat="1" ht="22.5" customHeight="1" x14ac:dyDescent="0.25">
      <c r="A1096" s="19" t="s">
        <v>1921</v>
      </c>
      <c r="B1096" s="23"/>
      <c r="C1096" s="23" t="s">
        <v>91</v>
      </c>
      <c r="D1096" s="214" t="s">
        <v>1272</v>
      </c>
      <c r="E1096" s="28" t="s">
        <v>1228</v>
      </c>
      <c r="F1096" s="59"/>
      <c r="G1096" s="28"/>
      <c r="H1096" s="28"/>
      <c r="I1096" s="11"/>
      <c r="J1096" s="163">
        <v>0.83</v>
      </c>
      <c r="K1096" s="189">
        <f>0.5*3.14*J1096</f>
        <v>1.3</v>
      </c>
      <c r="L1096" s="11">
        <f t="shared" si="553"/>
        <v>0.83</v>
      </c>
      <c r="M1096" s="101">
        <v>1.1000000000000001</v>
      </c>
      <c r="N1096" s="133">
        <f t="shared" ref="N1096" si="554">M1096*L1096</f>
        <v>0.91300000000000003</v>
      </c>
      <c r="O1096" s="25"/>
      <c r="P1096" s="25"/>
      <c r="Q1096" s="11">
        <f t="shared" si="538"/>
        <v>0</v>
      </c>
      <c r="R1096" s="11">
        <f t="shared" si="539"/>
        <v>0</v>
      </c>
      <c r="S1096" s="42">
        <f t="shared" si="540"/>
        <v>0</v>
      </c>
      <c r="T1096" s="42"/>
      <c r="U1096" s="91"/>
      <c r="V1096" s="91"/>
      <c r="W1096" s="91"/>
      <c r="X1096" s="91"/>
      <c r="Y1096" s="91"/>
    </row>
    <row r="1097" spans="1:25" s="92" customFormat="1" ht="22.5" customHeight="1" x14ac:dyDescent="0.25">
      <c r="A1097" s="19" t="s">
        <v>1922</v>
      </c>
      <c r="B1097" s="23"/>
      <c r="C1097" s="23" t="s">
        <v>91</v>
      </c>
      <c r="D1097" s="214" t="s">
        <v>1344</v>
      </c>
      <c r="E1097" s="28" t="s">
        <v>1228</v>
      </c>
      <c r="F1097" s="135"/>
      <c r="G1097" s="28"/>
      <c r="H1097" s="28"/>
      <c r="I1097" s="11"/>
      <c r="J1097" s="163">
        <v>9.52</v>
      </c>
      <c r="K1097" s="189">
        <f>J1097*3.14*0.56</f>
        <v>16.739999999999998</v>
      </c>
      <c r="L1097" s="11">
        <f t="shared" si="553"/>
        <v>9.52</v>
      </c>
      <c r="M1097" s="101">
        <v>1.1000000000000001</v>
      </c>
      <c r="N1097" s="133">
        <f>M1097*L1097</f>
        <v>10.472</v>
      </c>
      <c r="O1097" s="25"/>
      <c r="P1097" s="25"/>
      <c r="Q1097" s="11">
        <f t="shared" si="538"/>
        <v>0</v>
      </c>
      <c r="R1097" s="11">
        <f t="shared" si="539"/>
        <v>0</v>
      </c>
      <c r="S1097" s="42">
        <f t="shared" si="540"/>
        <v>0</v>
      </c>
      <c r="T1097" s="42"/>
      <c r="U1097" s="91"/>
      <c r="V1097" s="91"/>
      <c r="W1097" s="91"/>
      <c r="X1097" s="91"/>
      <c r="Y1097" s="91"/>
    </row>
    <row r="1098" spans="1:25" s="92" customFormat="1" ht="22.5" customHeight="1" x14ac:dyDescent="0.25">
      <c r="A1098" s="19" t="s">
        <v>1923</v>
      </c>
      <c r="B1098" s="23"/>
      <c r="C1098" s="23" t="s">
        <v>91</v>
      </c>
      <c r="D1098" s="214" t="s">
        <v>1274</v>
      </c>
      <c r="E1098" s="14" t="s">
        <v>17</v>
      </c>
      <c r="F1098" s="162">
        <v>2</v>
      </c>
      <c r="G1098" s="149"/>
      <c r="H1098" s="28"/>
      <c r="I1098" s="11"/>
      <c r="J1098" s="178"/>
      <c r="K1098" s="189"/>
      <c r="L1098" s="11">
        <f>F1098</f>
        <v>2</v>
      </c>
      <c r="M1098" s="101">
        <v>1</v>
      </c>
      <c r="N1098" s="133">
        <f t="shared" ref="N1098:N1112" si="555">M1098*L1098</f>
        <v>2</v>
      </c>
      <c r="O1098" s="25"/>
      <c r="P1098" s="25"/>
      <c r="Q1098" s="11">
        <f t="shared" si="538"/>
        <v>0</v>
      </c>
      <c r="R1098" s="11">
        <f t="shared" si="539"/>
        <v>0</v>
      </c>
      <c r="S1098" s="42">
        <f t="shared" si="540"/>
        <v>0</v>
      </c>
      <c r="T1098" s="42"/>
      <c r="U1098" s="91"/>
      <c r="V1098" s="91"/>
      <c r="W1098" s="91"/>
      <c r="X1098" s="91"/>
      <c r="Y1098" s="91"/>
    </row>
    <row r="1099" spans="1:25" s="152" customFormat="1" ht="22.5" customHeight="1" x14ac:dyDescent="0.2">
      <c r="A1099" s="19" t="s">
        <v>1924</v>
      </c>
      <c r="B1099" s="23"/>
      <c r="C1099" s="23" t="s">
        <v>91</v>
      </c>
      <c r="D1099" s="215" t="s">
        <v>1265</v>
      </c>
      <c r="E1099" s="14" t="s">
        <v>17</v>
      </c>
      <c r="F1099" s="203">
        <v>1</v>
      </c>
      <c r="G1099" s="149"/>
      <c r="H1099" s="28"/>
      <c r="I1099" s="11"/>
      <c r="J1099" s="171"/>
      <c r="K1099" s="11"/>
      <c r="L1099" s="58">
        <f t="shared" ref="L1099:L1112" si="556">F1099</f>
        <v>1</v>
      </c>
      <c r="M1099" s="101">
        <v>1</v>
      </c>
      <c r="N1099" s="107">
        <f t="shared" si="555"/>
        <v>1</v>
      </c>
      <c r="O1099" s="25"/>
      <c r="P1099" s="25"/>
      <c r="Q1099" s="11">
        <f t="shared" si="538"/>
        <v>0</v>
      </c>
      <c r="R1099" s="11">
        <f t="shared" si="539"/>
        <v>0</v>
      </c>
      <c r="S1099" s="25">
        <f t="shared" si="540"/>
        <v>0</v>
      </c>
      <c r="T1099" s="25"/>
      <c r="U1099" s="151"/>
      <c r="V1099" s="151"/>
      <c r="W1099" s="151"/>
      <c r="X1099" s="151"/>
      <c r="Y1099" s="151"/>
    </row>
    <row r="1100" spans="1:25" s="152" customFormat="1" ht="22.5" customHeight="1" x14ac:dyDescent="0.2">
      <c r="A1100" s="19" t="s">
        <v>1925</v>
      </c>
      <c r="B1100" s="23"/>
      <c r="C1100" s="23" t="s">
        <v>91</v>
      </c>
      <c r="D1100" s="215" t="s">
        <v>1345</v>
      </c>
      <c r="E1100" s="14" t="s">
        <v>17</v>
      </c>
      <c r="F1100" s="203">
        <v>2</v>
      </c>
      <c r="G1100" s="149"/>
      <c r="H1100" s="28"/>
      <c r="I1100" s="11"/>
      <c r="J1100" s="171"/>
      <c r="K1100" s="11">
        <v>1.9</v>
      </c>
      <c r="L1100" s="58">
        <f t="shared" ref="L1100:L1107" si="557">F1100</f>
        <v>2</v>
      </c>
      <c r="M1100" s="101">
        <v>1</v>
      </c>
      <c r="N1100" s="107">
        <f t="shared" ref="N1100:N1107" si="558">M1100*L1100</f>
        <v>2</v>
      </c>
      <c r="O1100" s="25"/>
      <c r="P1100" s="25"/>
      <c r="Q1100" s="11">
        <f t="shared" si="538"/>
        <v>0</v>
      </c>
      <c r="R1100" s="11">
        <f t="shared" si="539"/>
        <v>0</v>
      </c>
      <c r="S1100" s="25">
        <f t="shared" si="540"/>
        <v>0</v>
      </c>
      <c r="T1100" s="25"/>
      <c r="U1100" s="151"/>
      <c r="V1100" s="151"/>
      <c r="W1100" s="151"/>
      <c r="X1100" s="151"/>
      <c r="Y1100" s="151"/>
    </row>
    <row r="1101" spans="1:25" s="152" customFormat="1" ht="22.5" customHeight="1" x14ac:dyDescent="0.2">
      <c r="A1101" s="19" t="s">
        <v>1926</v>
      </c>
      <c r="B1101" s="23"/>
      <c r="C1101" s="23" t="s">
        <v>91</v>
      </c>
      <c r="D1101" s="215" t="s">
        <v>1308</v>
      </c>
      <c r="E1101" s="14" t="s">
        <v>17</v>
      </c>
      <c r="F1101" s="203">
        <v>4</v>
      </c>
      <c r="G1101" s="149"/>
      <c r="H1101" s="28"/>
      <c r="I1101" s="11"/>
      <c r="J1101" s="171"/>
      <c r="K1101" s="11">
        <v>5.56</v>
      </c>
      <c r="L1101" s="58">
        <f t="shared" si="557"/>
        <v>4</v>
      </c>
      <c r="M1101" s="101">
        <v>1</v>
      </c>
      <c r="N1101" s="107">
        <f t="shared" si="558"/>
        <v>4</v>
      </c>
      <c r="O1101" s="25"/>
      <c r="P1101" s="25"/>
      <c r="Q1101" s="11">
        <f t="shared" si="538"/>
        <v>0</v>
      </c>
      <c r="R1101" s="11">
        <f t="shared" si="539"/>
        <v>0</v>
      </c>
      <c r="S1101" s="25">
        <f t="shared" si="540"/>
        <v>0</v>
      </c>
      <c r="T1101" s="25"/>
      <c r="U1101" s="151"/>
      <c r="V1101" s="151"/>
      <c r="W1101" s="151"/>
      <c r="X1101" s="151"/>
      <c r="Y1101" s="151"/>
    </row>
    <row r="1102" spans="1:25" s="152" customFormat="1" ht="22.5" customHeight="1" x14ac:dyDescent="0.2">
      <c r="A1102" s="19" t="s">
        <v>1927</v>
      </c>
      <c r="B1102" s="23"/>
      <c r="C1102" s="23" t="s">
        <v>91</v>
      </c>
      <c r="D1102" s="215" t="s">
        <v>1346</v>
      </c>
      <c r="E1102" s="14" t="s">
        <v>17</v>
      </c>
      <c r="F1102" s="203">
        <v>2</v>
      </c>
      <c r="G1102" s="149"/>
      <c r="H1102" s="28"/>
      <c r="I1102" s="11"/>
      <c r="J1102" s="171"/>
      <c r="K1102" s="11">
        <v>3.45</v>
      </c>
      <c r="L1102" s="58">
        <f t="shared" si="557"/>
        <v>2</v>
      </c>
      <c r="M1102" s="101">
        <v>1</v>
      </c>
      <c r="N1102" s="107">
        <f t="shared" si="558"/>
        <v>2</v>
      </c>
      <c r="O1102" s="25"/>
      <c r="P1102" s="25"/>
      <c r="Q1102" s="11">
        <f t="shared" si="538"/>
        <v>0</v>
      </c>
      <c r="R1102" s="11">
        <f t="shared" si="539"/>
        <v>0</v>
      </c>
      <c r="S1102" s="25">
        <f t="shared" si="540"/>
        <v>0</v>
      </c>
      <c r="T1102" s="25"/>
      <c r="U1102" s="151"/>
      <c r="V1102" s="151"/>
      <c r="W1102" s="151"/>
      <c r="X1102" s="151"/>
      <c r="Y1102" s="151"/>
    </row>
    <row r="1103" spans="1:25" s="152" customFormat="1" ht="39.75" customHeight="1" x14ac:dyDescent="0.2">
      <c r="A1103" s="19" t="s">
        <v>1928</v>
      </c>
      <c r="B1103" s="23"/>
      <c r="C1103" s="23" t="s">
        <v>91</v>
      </c>
      <c r="D1103" s="215" t="s">
        <v>1347</v>
      </c>
      <c r="E1103" s="14" t="s">
        <v>17</v>
      </c>
      <c r="F1103" s="203">
        <v>4</v>
      </c>
      <c r="G1103" s="149"/>
      <c r="H1103" s="28"/>
      <c r="I1103" s="11"/>
      <c r="J1103" s="171"/>
      <c r="K1103" s="11">
        <v>2.06</v>
      </c>
      <c r="L1103" s="58">
        <f t="shared" si="557"/>
        <v>4</v>
      </c>
      <c r="M1103" s="101">
        <v>1</v>
      </c>
      <c r="N1103" s="107">
        <f t="shared" si="558"/>
        <v>4</v>
      </c>
      <c r="O1103" s="25"/>
      <c r="P1103" s="25"/>
      <c r="Q1103" s="11">
        <f t="shared" si="538"/>
        <v>0</v>
      </c>
      <c r="R1103" s="11">
        <f t="shared" si="539"/>
        <v>0</v>
      </c>
      <c r="S1103" s="25">
        <f t="shared" si="540"/>
        <v>0</v>
      </c>
      <c r="T1103" s="25"/>
      <c r="U1103" s="151"/>
      <c r="V1103" s="151"/>
      <c r="W1103" s="151"/>
      <c r="X1103" s="151"/>
      <c r="Y1103" s="151"/>
    </row>
    <row r="1104" spans="1:25" s="152" customFormat="1" ht="39.75" customHeight="1" x14ac:dyDescent="0.2">
      <c r="A1104" s="19" t="s">
        <v>1929</v>
      </c>
      <c r="B1104" s="23"/>
      <c r="C1104" s="23" t="s">
        <v>91</v>
      </c>
      <c r="D1104" s="215" t="s">
        <v>1348</v>
      </c>
      <c r="E1104" s="14" t="s">
        <v>17</v>
      </c>
      <c r="F1104" s="203">
        <v>2</v>
      </c>
      <c r="G1104" s="149"/>
      <c r="H1104" s="28"/>
      <c r="I1104" s="11"/>
      <c r="J1104" s="171"/>
      <c r="K1104" s="11">
        <v>2.2799999999999998</v>
      </c>
      <c r="L1104" s="58">
        <f t="shared" si="557"/>
        <v>2</v>
      </c>
      <c r="M1104" s="101">
        <v>1</v>
      </c>
      <c r="N1104" s="107">
        <f t="shared" si="558"/>
        <v>2</v>
      </c>
      <c r="O1104" s="25"/>
      <c r="P1104" s="25"/>
      <c r="Q1104" s="11">
        <f t="shared" si="538"/>
        <v>0</v>
      </c>
      <c r="R1104" s="11">
        <f t="shared" si="539"/>
        <v>0</v>
      </c>
      <c r="S1104" s="25">
        <f t="shared" si="540"/>
        <v>0</v>
      </c>
      <c r="T1104" s="25"/>
      <c r="U1104" s="151"/>
      <c r="V1104" s="151"/>
      <c r="W1104" s="151"/>
      <c r="X1104" s="151"/>
      <c r="Y1104" s="151"/>
    </row>
    <row r="1105" spans="1:25" s="152" customFormat="1" ht="39.75" customHeight="1" x14ac:dyDescent="0.2">
      <c r="A1105" s="19" t="s">
        <v>1930</v>
      </c>
      <c r="B1105" s="23"/>
      <c r="C1105" s="23" t="s">
        <v>91</v>
      </c>
      <c r="D1105" s="215" t="s">
        <v>1341</v>
      </c>
      <c r="E1105" s="14" t="s">
        <v>17</v>
      </c>
      <c r="F1105" s="203">
        <v>1</v>
      </c>
      <c r="G1105" s="149"/>
      <c r="H1105" s="28"/>
      <c r="I1105" s="11"/>
      <c r="J1105" s="171"/>
      <c r="K1105" s="11">
        <v>1.46</v>
      </c>
      <c r="L1105" s="58">
        <f t="shared" si="557"/>
        <v>1</v>
      </c>
      <c r="M1105" s="101">
        <v>1</v>
      </c>
      <c r="N1105" s="107">
        <f t="shared" si="558"/>
        <v>1</v>
      </c>
      <c r="O1105" s="25"/>
      <c r="P1105" s="25"/>
      <c r="Q1105" s="11">
        <f t="shared" si="538"/>
        <v>0</v>
      </c>
      <c r="R1105" s="11">
        <f t="shared" si="539"/>
        <v>0</v>
      </c>
      <c r="S1105" s="25">
        <f t="shared" si="540"/>
        <v>0</v>
      </c>
      <c r="T1105" s="25"/>
      <c r="U1105" s="151"/>
      <c r="V1105" s="151"/>
      <c r="W1105" s="151"/>
      <c r="X1105" s="151"/>
      <c r="Y1105" s="151"/>
    </row>
    <row r="1106" spans="1:25" s="152" customFormat="1" ht="39.75" customHeight="1" x14ac:dyDescent="0.2">
      <c r="A1106" s="19" t="s">
        <v>1931</v>
      </c>
      <c r="B1106" s="23"/>
      <c r="C1106" s="23" t="s">
        <v>91</v>
      </c>
      <c r="D1106" s="215" t="s">
        <v>1335</v>
      </c>
      <c r="E1106" s="14" t="s">
        <v>17</v>
      </c>
      <c r="F1106" s="203">
        <v>1</v>
      </c>
      <c r="G1106" s="149"/>
      <c r="H1106" s="28"/>
      <c r="I1106" s="11"/>
      <c r="J1106" s="171"/>
      <c r="K1106" s="11">
        <v>2.08</v>
      </c>
      <c r="L1106" s="58">
        <f t="shared" si="557"/>
        <v>1</v>
      </c>
      <c r="M1106" s="101">
        <v>1</v>
      </c>
      <c r="N1106" s="107">
        <f t="shared" si="558"/>
        <v>1</v>
      </c>
      <c r="O1106" s="25"/>
      <c r="P1106" s="25"/>
      <c r="Q1106" s="11">
        <f t="shared" si="538"/>
        <v>0</v>
      </c>
      <c r="R1106" s="11">
        <f t="shared" si="539"/>
        <v>0</v>
      </c>
      <c r="S1106" s="25">
        <f t="shared" si="540"/>
        <v>0</v>
      </c>
      <c r="T1106" s="25"/>
      <c r="U1106" s="151"/>
      <c r="V1106" s="151"/>
      <c r="W1106" s="151"/>
      <c r="X1106" s="151"/>
      <c r="Y1106" s="151"/>
    </row>
    <row r="1107" spans="1:25" s="152" customFormat="1" ht="29.25" customHeight="1" x14ac:dyDescent="0.2">
      <c r="A1107" s="19" t="s">
        <v>1932</v>
      </c>
      <c r="B1107" s="23"/>
      <c r="C1107" s="23" t="s">
        <v>91</v>
      </c>
      <c r="D1107" s="215" t="s">
        <v>1349</v>
      </c>
      <c r="E1107" s="14" t="s">
        <v>17</v>
      </c>
      <c r="F1107" s="203">
        <v>1</v>
      </c>
      <c r="G1107" s="149"/>
      <c r="H1107" s="28"/>
      <c r="I1107" s="11"/>
      <c r="J1107" s="171"/>
      <c r="K1107" s="11">
        <v>0.61</v>
      </c>
      <c r="L1107" s="58">
        <f t="shared" si="557"/>
        <v>1</v>
      </c>
      <c r="M1107" s="101">
        <v>1</v>
      </c>
      <c r="N1107" s="107">
        <f t="shared" si="558"/>
        <v>1</v>
      </c>
      <c r="O1107" s="25"/>
      <c r="P1107" s="25"/>
      <c r="Q1107" s="11">
        <f t="shared" si="538"/>
        <v>0</v>
      </c>
      <c r="R1107" s="11">
        <f t="shared" si="539"/>
        <v>0</v>
      </c>
      <c r="S1107" s="25">
        <f t="shared" si="540"/>
        <v>0</v>
      </c>
      <c r="T1107" s="25"/>
      <c r="U1107" s="151"/>
      <c r="V1107" s="151"/>
      <c r="W1107" s="151"/>
      <c r="X1107" s="151"/>
      <c r="Y1107" s="151"/>
    </row>
    <row r="1108" spans="1:25" s="152" customFormat="1" ht="22.5" customHeight="1" x14ac:dyDescent="0.2">
      <c r="A1108" s="19" t="s">
        <v>1933</v>
      </c>
      <c r="B1108" s="23"/>
      <c r="C1108" s="23" t="s">
        <v>91</v>
      </c>
      <c r="D1108" s="215" t="s">
        <v>1350</v>
      </c>
      <c r="E1108" s="14" t="s">
        <v>17</v>
      </c>
      <c r="F1108" s="203">
        <v>1</v>
      </c>
      <c r="G1108" s="149"/>
      <c r="H1108" s="28"/>
      <c r="I1108" s="11"/>
      <c r="J1108" s="171"/>
      <c r="K1108" s="11">
        <v>0.67</v>
      </c>
      <c r="L1108" s="58">
        <f t="shared" si="556"/>
        <v>1</v>
      </c>
      <c r="M1108" s="101">
        <v>1</v>
      </c>
      <c r="N1108" s="107">
        <f t="shared" si="555"/>
        <v>1</v>
      </c>
      <c r="O1108" s="25"/>
      <c r="P1108" s="25"/>
      <c r="Q1108" s="11">
        <f t="shared" si="538"/>
        <v>0</v>
      </c>
      <c r="R1108" s="11">
        <f t="shared" si="539"/>
        <v>0</v>
      </c>
      <c r="S1108" s="25">
        <f t="shared" si="540"/>
        <v>0</v>
      </c>
      <c r="T1108" s="25"/>
      <c r="U1108" s="151"/>
      <c r="V1108" s="151"/>
      <c r="W1108" s="151"/>
      <c r="X1108" s="151"/>
      <c r="Y1108" s="151"/>
    </row>
    <row r="1109" spans="1:25" s="152" customFormat="1" ht="31.5" customHeight="1" x14ac:dyDescent="0.2">
      <c r="A1109" s="19" t="s">
        <v>1934</v>
      </c>
      <c r="B1109" s="23"/>
      <c r="C1109" s="23" t="s">
        <v>91</v>
      </c>
      <c r="D1109" s="215" t="s">
        <v>1351</v>
      </c>
      <c r="E1109" s="14" t="s">
        <v>17</v>
      </c>
      <c r="F1109" s="203">
        <v>2</v>
      </c>
      <c r="G1109" s="149"/>
      <c r="H1109" s="28"/>
      <c r="I1109" s="11"/>
      <c r="J1109" s="171"/>
      <c r="K1109" s="11">
        <v>1.26</v>
      </c>
      <c r="L1109" s="58">
        <f t="shared" si="556"/>
        <v>2</v>
      </c>
      <c r="M1109" s="101">
        <v>1</v>
      </c>
      <c r="N1109" s="107">
        <f t="shared" si="555"/>
        <v>2</v>
      </c>
      <c r="O1109" s="25"/>
      <c r="P1109" s="25"/>
      <c r="Q1109" s="11">
        <f t="shared" si="538"/>
        <v>0</v>
      </c>
      <c r="R1109" s="11">
        <f t="shared" si="539"/>
        <v>0</v>
      </c>
      <c r="S1109" s="25">
        <f t="shared" si="540"/>
        <v>0</v>
      </c>
      <c r="T1109" s="25"/>
      <c r="U1109" s="151"/>
      <c r="V1109" s="151"/>
      <c r="W1109" s="151"/>
      <c r="X1109" s="151"/>
      <c r="Y1109" s="151"/>
    </row>
    <row r="1110" spans="1:25" s="88" customFormat="1" ht="27.75" customHeight="1" x14ac:dyDescent="0.25">
      <c r="A1110" s="44" t="s">
        <v>1935</v>
      </c>
      <c r="B1110" s="230" t="s">
        <v>1627</v>
      </c>
      <c r="C1110" s="40" t="s">
        <v>90</v>
      </c>
      <c r="D1110" s="72" t="s">
        <v>192</v>
      </c>
      <c r="E1110" s="41" t="s">
        <v>17</v>
      </c>
      <c r="F1110" s="71">
        <f>F1111+F1112</f>
        <v>2</v>
      </c>
      <c r="G1110" s="71"/>
      <c r="H1110" s="71"/>
      <c r="I1110" s="71"/>
      <c r="J1110" s="71"/>
      <c r="K1110" s="71"/>
      <c r="L1110" s="73">
        <f t="shared" si="556"/>
        <v>2</v>
      </c>
      <c r="M1110" s="102">
        <v>1</v>
      </c>
      <c r="N1110" s="108">
        <f t="shared" si="555"/>
        <v>2</v>
      </c>
      <c r="O1110" s="42"/>
      <c r="P1110" s="42"/>
      <c r="Q1110" s="46">
        <f t="shared" si="538"/>
        <v>0</v>
      </c>
      <c r="R1110" s="46">
        <f t="shared" si="539"/>
        <v>0</v>
      </c>
      <c r="S1110" s="42">
        <f t="shared" si="540"/>
        <v>0</v>
      </c>
      <c r="T1110" s="63"/>
      <c r="U1110" s="87"/>
      <c r="V1110" s="87"/>
      <c r="W1110" s="87"/>
      <c r="X1110" s="87"/>
      <c r="Y1110" s="87"/>
    </row>
    <row r="1111" spans="1:25" s="112" customFormat="1" ht="27.75" customHeight="1" x14ac:dyDescent="0.25">
      <c r="A1111" s="19" t="s">
        <v>1936</v>
      </c>
      <c r="B1111" s="23"/>
      <c r="C1111" s="19" t="s">
        <v>91</v>
      </c>
      <c r="D1111" s="214" t="s">
        <v>1276</v>
      </c>
      <c r="E1111" s="28" t="s">
        <v>17</v>
      </c>
      <c r="F1111" s="59">
        <v>1</v>
      </c>
      <c r="G1111" s="59"/>
      <c r="H1111" s="59"/>
      <c r="I1111" s="59"/>
      <c r="J1111" s="71"/>
      <c r="K1111" s="192"/>
      <c r="L1111" s="58">
        <f t="shared" si="556"/>
        <v>1</v>
      </c>
      <c r="M1111" s="101">
        <v>1</v>
      </c>
      <c r="N1111" s="107">
        <f t="shared" si="555"/>
        <v>1</v>
      </c>
      <c r="O1111" s="25"/>
      <c r="P1111" s="25"/>
      <c r="Q1111" s="11">
        <f t="shared" si="538"/>
        <v>0</v>
      </c>
      <c r="R1111" s="11">
        <f t="shared" si="539"/>
        <v>0</v>
      </c>
      <c r="S1111" s="42">
        <f t="shared" si="540"/>
        <v>0</v>
      </c>
      <c r="T1111" s="60"/>
      <c r="U1111" s="111"/>
      <c r="V1111" s="111"/>
      <c r="W1111" s="111"/>
      <c r="X1111" s="111"/>
      <c r="Y1111" s="111"/>
    </row>
    <row r="1112" spans="1:25" s="112" customFormat="1" ht="27.75" customHeight="1" x14ac:dyDescent="0.25">
      <c r="A1112" s="19" t="s">
        <v>1937</v>
      </c>
      <c r="B1112" s="23"/>
      <c r="C1112" s="19" t="s">
        <v>91</v>
      </c>
      <c r="D1112" s="214" t="s">
        <v>1352</v>
      </c>
      <c r="E1112" s="28" t="s">
        <v>17</v>
      </c>
      <c r="F1112" s="59">
        <v>1</v>
      </c>
      <c r="G1112" s="59"/>
      <c r="H1112" s="59"/>
      <c r="I1112" s="59"/>
      <c r="J1112" s="71"/>
      <c r="K1112" s="192"/>
      <c r="L1112" s="58">
        <f t="shared" si="556"/>
        <v>1</v>
      </c>
      <c r="M1112" s="101">
        <v>1</v>
      </c>
      <c r="N1112" s="107">
        <f t="shared" si="555"/>
        <v>1</v>
      </c>
      <c r="O1112" s="25"/>
      <c r="P1112" s="25"/>
      <c r="Q1112" s="11">
        <f t="shared" si="538"/>
        <v>0</v>
      </c>
      <c r="R1112" s="11">
        <f t="shared" si="539"/>
        <v>0</v>
      </c>
      <c r="S1112" s="42">
        <f t="shared" si="540"/>
        <v>0</v>
      </c>
      <c r="T1112" s="60"/>
      <c r="U1112" s="111"/>
      <c r="V1112" s="111"/>
      <c r="W1112" s="111"/>
      <c r="X1112" s="111"/>
      <c r="Y1112" s="111"/>
    </row>
    <row r="1113" spans="1:25" s="92" customFormat="1" ht="27" customHeight="1" x14ac:dyDescent="0.25">
      <c r="A1113" s="44" t="s">
        <v>1938</v>
      </c>
      <c r="B1113" s="230" t="s">
        <v>1626</v>
      </c>
      <c r="C1113" s="44" t="s">
        <v>90</v>
      </c>
      <c r="D1113" s="51" t="s">
        <v>876</v>
      </c>
      <c r="E1113" s="41" t="s">
        <v>3</v>
      </c>
      <c r="F1113" s="78">
        <f>F1114</f>
        <v>63.35</v>
      </c>
      <c r="G1113" s="41"/>
      <c r="H1113" s="41"/>
      <c r="I1113" s="41"/>
      <c r="J1113" s="41"/>
      <c r="K1113" s="71">
        <f>F1113</f>
        <v>63</v>
      </c>
      <c r="L1113" s="100">
        <f>K1113</f>
        <v>63</v>
      </c>
      <c r="M1113" s="102">
        <v>1</v>
      </c>
      <c r="N1113" s="108">
        <f>ROUND(M1113*L1113,2)</f>
        <v>63</v>
      </c>
      <c r="O1113" s="42"/>
      <c r="P1113" s="42"/>
      <c r="Q1113" s="46">
        <f t="shared" si="538"/>
        <v>0</v>
      </c>
      <c r="R1113" s="46">
        <f t="shared" si="539"/>
        <v>0</v>
      </c>
      <c r="S1113" s="42">
        <f t="shared" si="540"/>
        <v>0</v>
      </c>
      <c r="T1113" s="62"/>
    </row>
    <row r="1114" spans="1:25" s="152" customFormat="1" ht="38.25" customHeight="1" x14ac:dyDescent="0.25">
      <c r="A1114" s="19" t="s">
        <v>1939</v>
      </c>
      <c r="B1114" s="19"/>
      <c r="C1114" s="19" t="s">
        <v>91</v>
      </c>
      <c r="D1114" s="216" t="s">
        <v>1285</v>
      </c>
      <c r="E1114" s="14" t="s">
        <v>3</v>
      </c>
      <c r="F1114" s="57">
        <v>63.35</v>
      </c>
      <c r="G1114" s="14"/>
      <c r="H1114" s="14"/>
      <c r="I1114" s="14"/>
      <c r="J1114" s="45"/>
      <c r="K1114" s="195">
        <f>F1114</f>
        <v>63</v>
      </c>
      <c r="L1114" s="101">
        <f>K1114</f>
        <v>63</v>
      </c>
      <c r="M1114" s="101">
        <v>1.1000000000000001</v>
      </c>
      <c r="N1114" s="107">
        <f>ROUND(M1114*L1114,2)</f>
        <v>69.3</v>
      </c>
      <c r="O1114" s="11"/>
      <c r="P1114" s="11"/>
      <c r="Q1114" s="11">
        <f t="shared" si="538"/>
        <v>0</v>
      </c>
      <c r="R1114" s="11">
        <f t="shared" si="539"/>
        <v>0</v>
      </c>
      <c r="S1114" s="42">
        <f t="shared" si="540"/>
        <v>0</v>
      </c>
      <c r="T1114" s="60"/>
      <c r="U1114" s="151"/>
    </row>
    <row r="1115" spans="1:25" s="152" customFormat="1" ht="25.5" customHeight="1" x14ac:dyDescent="0.25">
      <c r="A1115" s="19" t="s">
        <v>2562</v>
      </c>
      <c r="B1115" s="19"/>
      <c r="C1115" s="19" t="s">
        <v>91</v>
      </c>
      <c r="D1115" s="69" t="s">
        <v>2560</v>
      </c>
      <c r="E1115" s="14" t="s">
        <v>2</v>
      </c>
      <c r="F1115" s="294">
        <f>F1114</f>
        <v>63.35</v>
      </c>
      <c r="G1115" s="294"/>
      <c r="H1115" s="294"/>
      <c r="I1115" s="294"/>
      <c r="J1115" s="294"/>
      <c r="K1115" s="294">
        <f>F1115</f>
        <v>63.35</v>
      </c>
      <c r="L1115" s="294">
        <f>K1115</f>
        <v>63.35</v>
      </c>
      <c r="M1115" s="295">
        <v>1.2</v>
      </c>
      <c r="N1115" s="107">
        <f>ROUND(M1115*L1115,2)</f>
        <v>76.02</v>
      </c>
      <c r="O1115" s="11"/>
      <c r="P1115" s="11"/>
      <c r="Q1115" s="11">
        <f t="shared" si="538"/>
        <v>0</v>
      </c>
      <c r="R1115" s="11">
        <f t="shared" si="539"/>
        <v>0</v>
      </c>
      <c r="S1115" s="42">
        <f t="shared" si="540"/>
        <v>0</v>
      </c>
      <c r="T1115" s="60"/>
    </row>
    <row r="1116" spans="1:25" s="92" customFormat="1" ht="27" customHeight="1" x14ac:dyDescent="0.25">
      <c r="A1116" s="44" t="s">
        <v>1940</v>
      </c>
      <c r="B1116" s="230" t="s">
        <v>1627</v>
      </c>
      <c r="C1116" s="44" t="s">
        <v>90</v>
      </c>
      <c r="D1116" s="51" t="s">
        <v>1235</v>
      </c>
      <c r="E1116" s="41" t="s">
        <v>17</v>
      </c>
      <c r="F1116" s="78">
        <f>F1117</f>
        <v>1</v>
      </c>
      <c r="G1116" s="41"/>
      <c r="H1116" s="41"/>
      <c r="I1116" s="41"/>
      <c r="J1116" s="41"/>
      <c r="K1116" s="71">
        <f>F1116</f>
        <v>1</v>
      </c>
      <c r="L1116" s="100">
        <f>K1116</f>
        <v>1</v>
      </c>
      <c r="M1116" s="102">
        <v>1</v>
      </c>
      <c r="N1116" s="108">
        <f>ROUND(M1116*L1116,2)</f>
        <v>1</v>
      </c>
      <c r="O1116" s="42"/>
      <c r="P1116" s="42"/>
      <c r="Q1116" s="46">
        <f t="shared" si="538"/>
        <v>0</v>
      </c>
      <c r="R1116" s="46">
        <f t="shared" si="539"/>
        <v>0</v>
      </c>
      <c r="S1116" s="42">
        <f t="shared" si="540"/>
        <v>0</v>
      </c>
      <c r="T1116" s="62"/>
    </row>
    <row r="1117" spans="1:25" s="152" customFormat="1" ht="23.25" customHeight="1" x14ac:dyDescent="0.25">
      <c r="A1117" s="19" t="s">
        <v>1941</v>
      </c>
      <c r="B1117" s="19"/>
      <c r="C1117" s="19" t="s">
        <v>91</v>
      </c>
      <c r="D1117" s="214" t="s">
        <v>1288</v>
      </c>
      <c r="E1117" s="14" t="s">
        <v>17</v>
      </c>
      <c r="F1117" s="57">
        <v>1</v>
      </c>
      <c r="G1117" s="14"/>
      <c r="H1117" s="14"/>
      <c r="I1117" s="14"/>
      <c r="J1117" s="45"/>
      <c r="K1117" s="195">
        <f>F1117</f>
        <v>1</v>
      </c>
      <c r="L1117" s="101">
        <f>K1117</f>
        <v>1</v>
      </c>
      <c r="M1117" s="101">
        <v>1</v>
      </c>
      <c r="N1117" s="107">
        <f>ROUND(M1117*L1117,2)</f>
        <v>1</v>
      </c>
      <c r="O1117" s="11"/>
      <c r="P1117" s="11"/>
      <c r="Q1117" s="11">
        <f t="shared" si="538"/>
        <v>0</v>
      </c>
      <c r="R1117" s="11">
        <f t="shared" si="539"/>
        <v>0</v>
      </c>
      <c r="S1117" s="42">
        <f t="shared" si="540"/>
        <v>0</v>
      </c>
      <c r="T1117" s="60"/>
      <c r="U1117" s="151"/>
    </row>
    <row r="1118" spans="1:25" s="88" customFormat="1" ht="15.75" customHeight="1" x14ac:dyDescent="0.25">
      <c r="A1118" s="44" t="s">
        <v>1942</v>
      </c>
      <c r="B1118" s="44"/>
      <c r="C1118" s="44" t="s">
        <v>90</v>
      </c>
      <c r="D1118" s="70" t="s">
        <v>851</v>
      </c>
      <c r="E1118" s="41" t="s">
        <v>17</v>
      </c>
      <c r="F1118" s="41">
        <f>F1119</f>
        <v>1</v>
      </c>
      <c r="G1118" s="41"/>
      <c r="H1118" s="41"/>
      <c r="I1118" s="41"/>
      <c r="J1118" s="41"/>
      <c r="K1118" s="41"/>
      <c r="L1118" s="100">
        <v>1</v>
      </c>
      <c r="M1118" s="100">
        <v>1</v>
      </c>
      <c r="N1118" s="106">
        <v>1</v>
      </c>
      <c r="O1118" s="42"/>
      <c r="P1118" s="42"/>
      <c r="Q1118" s="46">
        <f t="shared" si="538"/>
        <v>0</v>
      </c>
      <c r="R1118" s="46">
        <f t="shared" si="539"/>
        <v>0</v>
      </c>
      <c r="S1118" s="42">
        <f t="shared" si="540"/>
        <v>0</v>
      </c>
      <c r="T1118" s="63"/>
      <c r="U1118" s="87"/>
      <c r="V1118" s="87"/>
      <c r="W1118" s="87"/>
      <c r="X1118" s="87"/>
      <c r="Y1118" s="87"/>
    </row>
    <row r="1119" spans="1:25" s="1" customFormat="1" ht="17.25" customHeight="1" x14ac:dyDescent="0.25">
      <c r="A1119" s="19" t="s">
        <v>1943</v>
      </c>
      <c r="B1119" s="19"/>
      <c r="C1119" s="19" t="s">
        <v>91</v>
      </c>
      <c r="D1119" s="215" t="s">
        <v>1289</v>
      </c>
      <c r="E1119" s="14" t="s">
        <v>17</v>
      </c>
      <c r="F1119" s="14">
        <v>1</v>
      </c>
      <c r="G1119" s="14"/>
      <c r="H1119" s="14"/>
      <c r="I1119" s="14"/>
      <c r="J1119" s="45"/>
      <c r="K1119" s="188"/>
      <c r="L1119" s="104">
        <f>F1119</f>
        <v>1</v>
      </c>
      <c r="M1119" s="104">
        <v>1</v>
      </c>
      <c r="N1119" s="134">
        <f>M1119*L1119</f>
        <v>1</v>
      </c>
      <c r="O1119" s="11"/>
      <c r="P1119" s="11"/>
      <c r="Q1119" s="11">
        <f t="shared" si="538"/>
        <v>0</v>
      </c>
      <c r="R1119" s="11">
        <f t="shared" si="539"/>
        <v>0</v>
      </c>
      <c r="S1119" s="42">
        <f t="shared" si="540"/>
        <v>0</v>
      </c>
      <c r="T1119" s="60"/>
      <c r="U1119" s="4"/>
    </row>
    <row r="1120" spans="1:25" s="92" customFormat="1" ht="27" customHeight="1" x14ac:dyDescent="0.25">
      <c r="A1120" s="44" t="s">
        <v>1944</v>
      </c>
      <c r="B1120" s="233" t="s">
        <v>1845</v>
      </c>
      <c r="C1120" s="44" t="s">
        <v>90</v>
      </c>
      <c r="D1120" s="51" t="s">
        <v>1609</v>
      </c>
      <c r="E1120" s="41" t="s">
        <v>17</v>
      </c>
      <c r="F1120" s="78">
        <f>F1121</f>
        <v>1</v>
      </c>
      <c r="G1120" s="41"/>
      <c r="H1120" s="41"/>
      <c r="I1120" s="41"/>
      <c r="J1120" s="41"/>
      <c r="K1120" s="71">
        <f>F1120</f>
        <v>1</v>
      </c>
      <c r="L1120" s="100">
        <f>K1120</f>
        <v>1</v>
      </c>
      <c r="M1120" s="102">
        <v>1</v>
      </c>
      <c r="N1120" s="108">
        <f>ROUND(M1120*L1120,2)</f>
        <v>1</v>
      </c>
      <c r="O1120" s="42"/>
      <c r="P1120" s="42"/>
      <c r="Q1120" s="46">
        <f t="shared" ref="Q1120" si="559">ROUND(N1120*O1120,2)</f>
        <v>0</v>
      </c>
      <c r="R1120" s="46">
        <f t="shared" ref="R1120" si="560">ROUND(N1120*P1120,2)</f>
        <v>0</v>
      </c>
      <c r="S1120" s="42">
        <f t="shared" ref="S1120" si="561">ROUND(Q1120+R1120,2)</f>
        <v>0</v>
      </c>
      <c r="T1120" s="62" t="s">
        <v>94</v>
      </c>
    </row>
    <row r="1121" spans="1:25" s="152" customFormat="1" ht="30.75" customHeight="1" x14ac:dyDescent="0.2">
      <c r="A1121" s="19" t="s">
        <v>1945</v>
      </c>
      <c r="B1121" s="23"/>
      <c r="C1121" s="23" t="s">
        <v>91</v>
      </c>
      <c r="D1121" s="215" t="s">
        <v>1339</v>
      </c>
      <c r="E1121" s="14" t="s">
        <v>17</v>
      </c>
      <c r="F1121" s="203">
        <v>1</v>
      </c>
      <c r="G1121" s="149"/>
      <c r="H1121" s="28"/>
      <c r="I1121" s="11"/>
      <c r="J1121" s="171"/>
      <c r="K1121" s="11"/>
      <c r="L1121" s="58">
        <f t="shared" ref="L1121" si="562">F1121</f>
        <v>1</v>
      </c>
      <c r="M1121" s="101">
        <v>1</v>
      </c>
      <c r="N1121" s="107">
        <f t="shared" ref="N1121" si="563">M1121*L1121</f>
        <v>1</v>
      </c>
      <c r="O1121" s="25"/>
      <c r="P1121" s="25"/>
      <c r="Q1121" s="11">
        <f t="shared" ref="Q1121" si="564">ROUND(N1121*O1121,2)</f>
        <v>0</v>
      </c>
      <c r="R1121" s="11">
        <f t="shared" ref="R1121" si="565">ROUND(N1121*P1121,2)</f>
        <v>0</v>
      </c>
      <c r="S1121" s="25">
        <f t="shared" ref="S1121" si="566">ROUND(Q1121+R1121,2)</f>
        <v>0</v>
      </c>
      <c r="T1121" s="25"/>
      <c r="U1121" s="151"/>
      <c r="V1121" s="151"/>
      <c r="W1121" s="151"/>
      <c r="X1121" s="151"/>
      <c r="Y1121" s="151"/>
    </row>
    <row r="1122" spans="1:25" s="86" customFormat="1" ht="22.5" customHeight="1" x14ac:dyDescent="0.25">
      <c r="A1122" s="65" t="s">
        <v>62</v>
      </c>
      <c r="B1122" s="65"/>
      <c r="C1122" s="65"/>
      <c r="D1122" s="49" t="s">
        <v>1353</v>
      </c>
      <c r="E1122" s="66"/>
      <c r="F1122" s="67"/>
      <c r="G1122" s="66"/>
      <c r="H1122" s="66"/>
      <c r="I1122" s="66"/>
      <c r="J1122" s="41"/>
      <c r="K1122" s="191"/>
      <c r="L1122" s="144"/>
      <c r="M1122" s="98"/>
      <c r="N1122" s="105"/>
      <c r="O1122" s="68"/>
      <c r="P1122" s="68"/>
      <c r="Q1122" s="39"/>
      <c r="R1122" s="39"/>
      <c r="S1122" s="68"/>
      <c r="T1122" s="68"/>
      <c r="U1122" s="85"/>
      <c r="V1122" s="85"/>
      <c r="W1122" s="85"/>
      <c r="X1122" s="85"/>
      <c r="Y1122" s="85"/>
    </row>
    <row r="1123" spans="1:25" s="92" customFormat="1" ht="32.25" customHeight="1" x14ac:dyDescent="0.25">
      <c r="A1123" s="44" t="s">
        <v>1946</v>
      </c>
      <c r="B1123" s="230" t="s">
        <v>1624</v>
      </c>
      <c r="C1123" s="44" t="s">
        <v>90</v>
      </c>
      <c r="D1123" s="51" t="s">
        <v>92</v>
      </c>
      <c r="E1123" s="41" t="s">
        <v>3</v>
      </c>
      <c r="F1123" s="71"/>
      <c r="G1123" s="41"/>
      <c r="H1123" s="41"/>
      <c r="I1123" s="43"/>
      <c r="J1123" s="43"/>
      <c r="K1123" s="43">
        <f>K1124</f>
        <v>1.92</v>
      </c>
      <c r="L1123" s="43"/>
      <c r="M1123" s="100"/>
      <c r="N1123" s="43">
        <f>K1123</f>
        <v>1.92</v>
      </c>
      <c r="O1123" s="42"/>
      <c r="P1123" s="42"/>
      <c r="Q1123" s="46">
        <f t="shared" si="538"/>
        <v>0</v>
      </c>
      <c r="R1123" s="46">
        <f t="shared" si="539"/>
        <v>0</v>
      </c>
      <c r="S1123" s="42">
        <f t="shared" si="540"/>
        <v>0</v>
      </c>
      <c r="T1123" s="42" t="s">
        <v>93</v>
      </c>
      <c r="U1123" s="91"/>
      <c r="V1123" s="91"/>
      <c r="W1123" s="91"/>
      <c r="X1123" s="91"/>
      <c r="Y1123" s="91"/>
    </row>
    <row r="1124" spans="1:25" s="92" customFormat="1" ht="22.5" customHeight="1" x14ac:dyDescent="0.25">
      <c r="A1124" s="19" t="s">
        <v>1947</v>
      </c>
      <c r="B1124" s="23"/>
      <c r="C1124" s="23" t="s">
        <v>91</v>
      </c>
      <c r="D1124" s="215" t="s">
        <v>1344</v>
      </c>
      <c r="E1124" s="28" t="s">
        <v>1228</v>
      </c>
      <c r="F1124" s="59"/>
      <c r="G1124" s="28"/>
      <c r="H1124" s="28"/>
      <c r="I1124" s="11"/>
      <c r="J1124" s="163">
        <v>1.0900000000000001</v>
      </c>
      <c r="K1124" s="189">
        <f>0.56*3.14*J1124</f>
        <v>1.92</v>
      </c>
      <c r="L1124" s="11">
        <f>J1124</f>
        <v>1.0900000000000001</v>
      </c>
      <c r="M1124" s="101">
        <v>1.1000000000000001</v>
      </c>
      <c r="N1124" s="133">
        <v>10.923</v>
      </c>
      <c r="O1124" s="25"/>
      <c r="P1124" s="25"/>
      <c r="Q1124" s="11">
        <f t="shared" si="538"/>
        <v>0</v>
      </c>
      <c r="R1124" s="11">
        <f t="shared" si="539"/>
        <v>0</v>
      </c>
      <c r="S1124" s="42">
        <f t="shared" si="540"/>
        <v>0</v>
      </c>
      <c r="T1124" s="42"/>
      <c r="U1124" s="91"/>
      <c r="V1124" s="91"/>
      <c r="W1124" s="91"/>
      <c r="X1124" s="91"/>
      <c r="Y1124" s="91"/>
    </row>
    <row r="1125" spans="1:25" s="88" customFormat="1" ht="27.75" customHeight="1" x14ac:dyDescent="0.25">
      <c r="A1125" s="44" t="s">
        <v>1948</v>
      </c>
      <c r="B1125" s="230" t="s">
        <v>1627</v>
      </c>
      <c r="C1125" s="40" t="s">
        <v>90</v>
      </c>
      <c r="D1125" s="72" t="s">
        <v>192</v>
      </c>
      <c r="E1125" s="41" t="s">
        <v>17</v>
      </c>
      <c r="F1125" s="71">
        <f>F1126</f>
        <v>1</v>
      </c>
      <c r="G1125" s="71"/>
      <c r="H1125" s="71"/>
      <c r="I1125" s="71"/>
      <c r="J1125" s="71"/>
      <c r="K1125" s="71"/>
      <c r="L1125" s="73">
        <f t="shared" ref="L1125" si="567">F1125</f>
        <v>1</v>
      </c>
      <c r="M1125" s="102">
        <v>1</v>
      </c>
      <c r="N1125" s="108">
        <f t="shared" ref="N1125:N1126" si="568">M1125*L1125</f>
        <v>1</v>
      </c>
      <c r="O1125" s="42"/>
      <c r="P1125" s="42"/>
      <c r="Q1125" s="46">
        <f t="shared" si="538"/>
        <v>0</v>
      </c>
      <c r="R1125" s="46">
        <f t="shared" si="539"/>
        <v>0</v>
      </c>
      <c r="S1125" s="42">
        <f t="shared" si="540"/>
        <v>0</v>
      </c>
      <c r="T1125" s="63"/>
      <c r="U1125" s="87"/>
      <c r="V1125" s="87"/>
      <c r="W1125" s="87"/>
      <c r="X1125" s="87"/>
      <c r="Y1125" s="87"/>
    </row>
    <row r="1126" spans="1:25" s="112" customFormat="1" ht="32.25" customHeight="1" x14ac:dyDescent="0.25">
      <c r="A1126" s="19" t="s">
        <v>1949</v>
      </c>
      <c r="B1126" s="23"/>
      <c r="C1126" s="19" t="s">
        <v>91</v>
      </c>
      <c r="D1126" s="215" t="s">
        <v>1355</v>
      </c>
      <c r="E1126" s="28" t="s">
        <v>17</v>
      </c>
      <c r="F1126" s="59">
        <v>1</v>
      </c>
      <c r="G1126" s="59"/>
      <c r="H1126" s="59"/>
      <c r="I1126" s="59"/>
      <c r="J1126" s="71"/>
      <c r="K1126" s="192"/>
      <c r="L1126" s="58">
        <f>F1126</f>
        <v>1</v>
      </c>
      <c r="M1126" s="101">
        <v>1</v>
      </c>
      <c r="N1126" s="107">
        <f t="shared" si="568"/>
        <v>1</v>
      </c>
      <c r="O1126" s="25"/>
      <c r="P1126" s="25"/>
      <c r="Q1126" s="11">
        <f t="shared" si="538"/>
        <v>0</v>
      </c>
      <c r="R1126" s="11">
        <f t="shared" si="539"/>
        <v>0</v>
      </c>
      <c r="S1126" s="42">
        <f t="shared" si="540"/>
        <v>0</v>
      </c>
      <c r="T1126" s="60"/>
      <c r="U1126" s="111"/>
      <c r="V1126" s="111"/>
      <c r="W1126" s="111"/>
      <c r="X1126" s="111"/>
      <c r="Y1126" s="111"/>
    </row>
    <row r="1127" spans="1:25" s="92" customFormat="1" ht="27" customHeight="1" x14ac:dyDescent="0.25">
      <c r="A1127" s="44" t="s">
        <v>1950</v>
      </c>
      <c r="B1127" s="230" t="s">
        <v>1627</v>
      </c>
      <c r="C1127" s="44" t="s">
        <v>90</v>
      </c>
      <c r="D1127" s="51" t="s">
        <v>1235</v>
      </c>
      <c r="E1127" s="41" t="s">
        <v>17</v>
      </c>
      <c r="F1127" s="78">
        <f>F1128</f>
        <v>1</v>
      </c>
      <c r="G1127" s="41"/>
      <c r="H1127" s="41"/>
      <c r="I1127" s="41"/>
      <c r="J1127" s="41"/>
      <c r="K1127" s="71"/>
      <c r="L1127" s="73">
        <f t="shared" ref="L1127:L1133" si="569">F1127</f>
        <v>1</v>
      </c>
      <c r="M1127" s="102">
        <v>1</v>
      </c>
      <c r="N1127" s="108">
        <f t="shared" ref="N1127:N1133" si="570">M1127*L1127</f>
        <v>1</v>
      </c>
      <c r="O1127" s="42"/>
      <c r="P1127" s="42"/>
      <c r="Q1127" s="46">
        <f t="shared" si="538"/>
        <v>0</v>
      </c>
      <c r="R1127" s="46">
        <f t="shared" si="539"/>
        <v>0</v>
      </c>
      <c r="S1127" s="42">
        <f t="shared" si="540"/>
        <v>0</v>
      </c>
      <c r="T1127" s="62"/>
    </row>
    <row r="1128" spans="1:25" s="152" customFormat="1" ht="23.25" customHeight="1" x14ac:dyDescent="0.25">
      <c r="A1128" s="19" t="s">
        <v>1951</v>
      </c>
      <c r="B1128" s="19"/>
      <c r="C1128" s="19" t="s">
        <v>91</v>
      </c>
      <c r="D1128" s="214" t="s">
        <v>1288</v>
      </c>
      <c r="E1128" s="14" t="s">
        <v>17</v>
      </c>
      <c r="F1128" s="57">
        <v>1</v>
      </c>
      <c r="G1128" s="14"/>
      <c r="H1128" s="14"/>
      <c r="I1128" s="14"/>
      <c r="J1128" s="45"/>
      <c r="K1128" s="195"/>
      <c r="L1128" s="58">
        <f t="shared" si="569"/>
        <v>1</v>
      </c>
      <c r="M1128" s="101">
        <v>1</v>
      </c>
      <c r="N1128" s="107">
        <f t="shared" si="570"/>
        <v>1</v>
      </c>
      <c r="O1128" s="11"/>
      <c r="P1128" s="11"/>
      <c r="Q1128" s="11">
        <f t="shared" si="538"/>
        <v>0</v>
      </c>
      <c r="R1128" s="11">
        <f t="shared" si="539"/>
        <v>0</v>
      </c>
      <c r="S1128" s="42">
        <f t="shared" si="540"/>
        <v>0</v>
      </c>
      <c r="T1128" s="60"/>
      <c r="U1128" s="151"/>
    </row>
    <row r="1129" spans="1:25" s="88" customFormat="1" ht="15.75" customHeight="1" x14ac:dyDescent="0.25">
      <c r="A1129" s="44" t="s">
        <v>1952</v>
      </c>
      <c r="B1129" s="44"/>
      <c r="C1129" s="44" t="s">
        <v>90</v>
      </c>
      <c r="D1129" s="70" t="s">
        <v>851</v>
      </c>
      <c r="E1129" s="41" t="s">
        <v>17</v>
      </c>
      <c r="F1129" s="41">
        <f>F1130</f>
        <v>1</v>
      </c>
      <c r="G1129" s="41"/>
      <c r="H1129" s="41"/>
      <c r="I1129" s="41"/>
      <c r="J1129" s="41"/>
      <c r="K1129" s="41"/>
      <c r="L1129" s="73">
        <f t="shared" si="569"/>
        <v>1</v>
      </c>
      <c r="M1129" s="102">
        <v>1</v>
      </c>
      <c r="N1129" s="108">
        <f t="shared" si="570"/>
        <v>1</v>
      </c>
      <c r="O1129" s="42"/>
      <c r="P1129" s="42"/>
      <c r="Q1129" s="46">
        <f t="shared" si="538"/>
        <v>0</v>
      </c>
      <c r="R1129" s="46">
        <f t="shared" si="539"/>
        <v>0</v>
      </c>
      <c r="S1129" s="42">
        <f t="shared" si="540"/>
        <v>0</v>
      </c>
      <c r="T1129" s="63"/>
      <c r="U1129" s="87"/>
      <c r="V1129" s="87"/>
      <c r="W1129" s="87"/>
      <c r="X1129" s="87"/>
      <c r="Y1129" s="87"/>
    </row>
    <row r="1130" spans="1:25" s="1" customFormat="1" ht="17.25" customHeight="1" x14ac:dyDescent="0.25">
      <c r="A1130" s="19" t="s">
        <v>1953</v>
      </c>
      <c r="B1130" s="19"/>
      <c r="C1130" s="19" t="s">
        <v>91</v>
      </c>
      <c r="D1130" s="215" t="s">
        <v>1289</v>
      </c>
      <c r="E1130" s="14" t="s">
        <v>17</v>
      </c>
      <c r="F1130" s="14">
        <v>1</v>
      </c>
      <c r="G1130" s="14"/>
      <c r="H1130" s="14"/>
      <c r="I1130" s="14"/>
      <c r="J1130" s="45"/>
      <c r="K1130" s="188"/>
      <c r="L1130" s="58">
        <f t="shared" si="569"/>
        <v>1</v>
      </c>
      <c r="M1130" s="101">
        <v>1</v>
      </c>
      <c r="N1130" s="107">
        <f t="shared" si="570"/>
        <v>1</v>
      </c>
      <c r="O1130" s="11"/>
      <c r="P1130" s="11"/>
      <c r="Q1130" s="11">
        <f t="shared" si="538"/>
        <v>0</v>
      </c>
      <c r="R1130" s="11">
        <f t="shared" si="539"/>
        <v>0</v>
      </c>
      <c r="S1130" s="42">
        <f t="shared" si="540"/>
        <v>0</v>
      </c>
      <c r="T1130" s="60"/>
      <c r="U1130" s="4"/>
    </row>
    <row r="1131" spans="1:25" s="92" customFormat="1" ht="27" customHeight="1" x14ac:dyDescent="0.25">
      <c r="A1131" s="44" t="s">
        <v>1954</v>
      </c>
      <c r="B1131" s="230" t="s">
        <v>1626</v>
      </c>
      <c r="C1131" s="44" t="s">
        <v>90</v>
      </c>
      <c r="D1131" s="51" t="s">
        <v>876</v>
      </c>
      <c r="E1131" s="41" t="s">
        <v>3</v>
      </c>
      <c r="F1131" s="78">
        <f>F1132</f>
        <v>1.97</v>
      </c>
      <c r="G1131" s="41"/>
      <c r="H1131" s="41"/>
      <c r="I1131" s="41"/>
      <c r="J1131" s="41"/>
      <c r="K1131" s="78">
        <f>F1131</f>
        <v>1.97</v>
      </c>
      <c r="L1131" s="291">
        <f t="shared" si="569"/>
        <v>1.97</v>
      </c>
      <c r="M1131" s="102">
        <v>1</v>
      </c>
      <c r="N1131" s="108">
        <f t="shared" si="570"/>
        <v>1.97</v>
      </c>
      <c r="O1131" s="42"/>
      <c r="P1131" s="42"/>
      <c r="Q1131" s="46">
        <f t="shared" si="538"/>
        <v>0</v>
      </c>
      <c r="R1131" s="46">
        <f t="shared" si="539"/>
        <v>0</v>
      </c>
      <c r="S1131" s="42">
        <f t="shared" si="540"/>
        <v>0</v>
      </c>
      <c r="T1131" s="62"/>
    </row>
    <row r="1132" spans="1:25" s="152" customFormat="1" ht="38.25" customHeight="1" x14ac:dyDescent="0.25">
      <c r="A1132" s="19" t="s">
        <v>1955</v>
      </c>
      <c r="B1132" s="19"/>
      <c r="C1132" s="19" t="s">
        <v>91</v>
      </c>
      <c r="D1132" s="216" t="s">
        <v>1285</v>
      </c>
      <c r="E1132" s="14" t="s">
        <v>3</v>
      </c>
      <c r="F1132" s="57">
        <v>1.97</v>
      </c>
      <c r="G1132" s="14"/>
      <c r="H1132" s="14"/>
      <c r="I1132" s="14"/>
      <c r="J1132" s="45"/>
      <c r="K1132" s="193">
        <f>F1132</f>
        <v>1.97</v>
      </c>
      <c r="L1132" s="57">
        <f t="shared" si="569"/>
        <v>1.97</v>
      </c>
      <c r="M1132" s="101">
        <v>1.1000000000000001</v>
      </c>
      <c r="N1132" s="107">
        <f t="shared" si="570"/>
        <v>2.1669999999999998</v>
      </c>
      <c r="O1132" s="11"/>
      <c r="P1132" s="11"/>
      <c r="Q1132" s="11">
        <f t="shared" si="538"/>
        <v>0</v>
      </c>
      <c r="R1132" s="11">
        <f t="shared" si="539"/>
        <v>0</v>
      </c>
      <c r="S1132" s="42">
        <f t="shared" si="540"/>
        <v>0</v>
      </c>
      <c r="T1132" s="60"/>
      <c r="U1132" s="151"/>
    </row>
    <row r="1133" spans="1:25" s="152" customFormat="1" ht="25.5" customHeight="1" x14ac:dyDescent="0.25">
      <c r="A1133" s="19" t="s">
        <v>2563</v>
      </c>
      <c r="B1133" s="19"/>
      <c r="C1133" s="19" t="s">
        <v>91</v>
      </c>
      <c r="D1133" s="69" t="s">
        <v>2560</v>
      </c>
      <c r="E1133" s="14" t="s">
        <v>2</v>
      </c>
      <c r="F1133" s="294">
        <f>F1132</f>
        <v>1.97</v>
      </c>
      <c r="G1133" s="294"/>
      <c r="H1133" s="294"/>
      <c r="I1133" s="294"/>
      <c r="J1133" s="294"/>
      <c r="K1133" s="294">
        <f>F1133</f>
        <v>1.97</v>
      </c>
      <c r="L1133" s="57">
        <f t="shared" si="569"/>
        <v>1.97</v>
      </c>
      <c r="M1133" s="101">
        <v>1.2</v>
      </c>
      <c r="N1133" s="107">
        <f t="shared" si="570"/>
        <v>2.3639999999999999</v>
      </c>
      <c r="O1133" s="11"/>
      <c r="P1133" s="11"/>
      <c r="Q1133" s="11">
        <f t="shared" si="538"/>
        <v>0</v>
      </c>
      <c r="R1133" s="11">
        <f t="shared" si="539"/>
        <v>0</v>
      </c>
      <c r="S1133" s="42">
        <f t="shared" si="540"/>
        <v>0</v>
      </c>
      <c r="T1133" s="60"/>
    </row>
    <row r="1134" spans="1:25" s="88" customFormat="1" ht="15.75" customHeight="1" x14ac:dyDescent="0.25">
      <c r="A1134" s="44" t="s">
        <v>2608</v>
      </c>
      <c r="B1134" s="233"/>
      <c r="C1134" s="44" t="s">
        <v>90</v>
      </c>
      <c r="D1134" s="70" t="s">
        <v>2596</v>
      </c>
      <c r="E1134" s="41" t="s">
        <v>17</v>
      </c>
      <c r="F1134" s="71">
        <f>F1135</f>
        <v>1</v>
      </c>
      <c r="G1134" s="41"/>
      <c r="H1134" s="41"/>
      <c r="I1134" s="41"/>
      <c r="J1134" s="41"/>
      <c r="K1134" s="41"/>
      <c r="L1134" s="71">
        <f>L1135</f>
        <v>1</v>
      </c>
      <c r="M1134" s="100">
        <v>1</v>
      </c>
      <c r="N1134" s="106">
        <v>1</v>
      </c>
      <c r="O1134" s="42"/>
      <c r="P1134" s="42"/>
      <c r="Q1134" s="46">
        <f t="shared" ref="Q1134:Q1135" si="571">ROUND(N1134*O1134,2)</f>
        <v>0</v>
      </c>
      <c r="R1134" s="46">
        <f t="shared" ref="R1134:R1135" si="572">ROUND(N1134*P1134,2)</f>
        <v>0</v>
      </c>
      <c r="S1134" s="42">
        <f t="shared" ref="S1134:S1135" si="573">ROUND(Q1134+R1134,2)</f>
        <v>0</v>
      </c>
      <c r="T1134" s="62" t="s">
        <v>94</v>
      </c>
      <c r="U1134" s="87"/>
      <c r="V1134" s="87"/>
      <c r="W1134" s="87"/>
      <c r="X1134" s="87"/>
      <c r="Y1134" s="87"/>
    </row>
    <row r="1135" spans="1:25" s="152" customFormat="1" ht="22.5" customHeight="1" x14ac:dyDescent="0.25">
      <c r="A1135" s="19" t="s">
        <v>2609</v>
      </c>
      <c r="B1135" s="23"/>
      <c r="C1135" s="23" t="s">
        <v>91</v>
      </c>
      <c r="D1135" s="215" t="s">
        <v>1354</v>
      </c>
      <c r="E1135" s="14" t="s">
        <v>17</v>
      </c>
      <c r="F1135" s="162">
        <v>1</v>
      </c>
      <c r="G1135" s="149"/>
      <c r="H1135" s="28"/>
      <c r="I1135" s="11"/>
      <c r="J1135" s="171"/>
      <c r="K1135" s="11"/>
      <c r="L1135" s="58">
        <f t="shared" ref="L1135" si="574">F1135</f>
        <v>1</v>
      </c>
      <c r="M1135" s="101">
        <v>1</v>
      </c>
      <c r="N1135" s="107">
        <f t="shared" ref="N1135" si="575">M1135*L1135</f>
        <v>1</v>
      </c>
      <c r="O1135" s="25"/>
      <c r="P1135" s="25"/>
      <c r="Q1135" s="11">
        <f t="shared" si="571"/>
        <v>0</v>
      </c>
      <c r="R1135" s="11">
        <f t="shared" si="572"/>
        <v>0</v>
      </c>
      <c r="S1135" s="25">
        <f t="shared" si="573"/>
        <v>0</v>
      </c>
      <c r="T1135" s="25"/>
      <c r="U1135" s="151"/>
      <c r="V1135" s="151"/>
      <c r="W1135" s="151"/>
      <c r="X1135" s="151"/>
      <c r="Y1135" s="151"/>
    </row>
    <row r="1136" spans="1:25" s="86" customFormat="1" ht="22.5" customHeight="1" x14ac:dyDescent="0.25">
      <c r="A1136" s="65" t="s">
        <v>63</v>
      </c>
      <c r="B1136" s="65"/>
      <c r="C1136" s="65"/>
      <c r="D1136" s="49" t="s">
        <v>1356</v>
      </c>
      <c r="E1136" s="66"/>
      <c r="F1136" s="67"/>
      <c r="G1136" s="66"/>
      <c r="H1136" s="66"/>
      <c r="I1136" s="66"/>
      <c r="J1136" s="66"/>
      <c r="K1136" s="66"/>
      <c r="L1136" s="144"/>
      <c r="M1136" s="98"/>
      <c r="N1136" s="105"/>
      <c r="O1136" s="68"/>
      <c r="P1136" s="68"/>
      <c r="Q1136" s="39"/>
      <c r="R1136" s="39"/>
      <c r="S1136" s="68"/>
      <c r="T1136" s="68"/>
      <c r="U1136" s="85"/>
      <c r="V1136" s="85"/>
      <c r="W1136" s="85"/>
      <c r="X1136" s="85"/>
      <c r="Y1136" s="85"/>
    </row>
    <row r="1137" spans="1:25" s="92" customFormat="1" ht="32.25" customHeight="1" x14ac:dyDescent="0.25">
      <c r="A1137" s="44" t="s">
        <v>1956</v>
      </c>
      <c r="B1137" s="230" t="s">
        <v>1624</v>
      </c>
      <c r="C1137" s="44" t="s">
        <v>90</v>
      </c>
      <c r="D1137" s="51" t="s">
        <v>92</v>
      </c>
      <c r="E1137" s="41" t="s">
        <v>3</v>
      </c>
      <c r="F1137" s="71"/>
      <c r="G1137" s="41"/>
      <c r="H1137" s="41"/>
      <c r="I1137" s="43"/>
      <c r="J1137" s="43"/>
      <c r="K1137" s="43">
        <f>SUM(K1138:K1162)</f>
        <v>108.92</v>
      </c>
      <c r="L1137" s="43"/>
      <c r="M1137" s="100"/>
      <c r="N1137" s="43">
        <f>K1137</f>
        <v>108.92</v>
      </c>
      <c r="O1137" s="42"/>
      <c r="P1137" s="42"/>
      <c r="Q1137" s="46">
        <f t="shared" si="538"/>
        <v>0</v>
      </c>
      <c r="R1137" s="46">
        <f t="shared" si="539"/>
        <v>0</v>
      </c>
      <c r="S1137" s="42">
        <f t="shared" si="540"/>
        <v>0</v>
      </c>
      <c r="T1137" s="42" t="s">
        <v>93</v>
      </c>
      <c r="U1137" s="91"/>
      <c r="V1137" s="91"/>
      <c r="W1137" s="91"/>
      <c r="X1137" s="91"/>
      <c r="Y1137" s="91"/>
    </row>
    <row r="1138" spans="1:25" s="92" customFormat="1" ht="22.5" customHeight="1" x14ac:dyDescent="0.25">
      <c r="A1138" s="19" t="s">
        <v>1957</v>
      </c>
      <c r="B1138" s="23"/>
      <c r="C1138" s="23" t="s">
        <v>91</v>
      </c>
      <c r="D1138" s="214" t="s">
        <v>1362</v>
      </c>
      <c r="E1138" s="28" t="s">
        <v>1228</v>
      </c>
      <c r="F1138" s="59"/>
      <c r="G1138" s="28">
        <v>0.4</v>
      </c>
      <c r="H1138" s="28">
        <v>0.4</v>
      </c>
      <c r="I1138" s="11">
        <f>(G1138+H1138)*2</f>
        <v>1.6</v>
      </c>
      <c r="J1138" s="163">
        <v>0.17</v>
      </c>
      <c r="K1138" s="189">
        <f>I1138*J1138</f>
        <v>0.27</v>
      </c>
      <c r="L1138" s="11">
        <f>J1138</f>
        <v>0.17</v>
      </c>
      <c r="M1138" s="101">
        <v>1.1000000000000001</v>
      </c>
      <c r="N1138" s="133">
        <f>M1138*L1138</f>
        <v>0.187</v>
      </c>
      <c r="O1138" s="25"/>
      <c r="P1138" s="25"/>
      <c r="Q1138" s="11">
        <f t="shared" si="538"/>
        <v>0</v>
      </c>
      <c r="R1138" s="11">
        <f t="shared" si="539"/>
        <v>0</v>
      </c>
      <c r="S1138" s="42">
        <f t="shared" si="540"/>
        <v>0</v>
      </c>
      <c r="T1138" s="42"/>
      <c r="U1138" s="91"/>
      <c r="V1138" s="91"/>
      <c r="W1138" s="91"/>
      <c r="X1138" s="91"/>
      <c r="Y1138" s="91"/>
    </row>
    <row r="1139" spans="1:25" s="92" customFormat="1" ht="22.5" customHeight="1" x14ac:dyDescent="0.25">
      <c r="A1139" s="19" t="s">
        <v>1958</v>
      </c>
      <c r="B1139" s="23"/>
      <c r="C1139" s="23" t="s">
        <v>91</v>
      </c>
      <c r="D1139" s="214" t="s">
        <v>866</v>
      </c>
      <c r="E1139" s="28" t="s">
        <v>1228</v>
      </c>
      <c r="F1139" s="59"/>
      <c r="G1139" s="28">
        <v>0.5</v>
      </c>
      <c r="H1139" s="28">
        <v>0.4</v>
      </c>
      <c r="I1139" s="11">
        <f t="shared" ref="I1139:I1141" si="576">(G1139+H1139)*2</f>
        <v>1.8</v>
      </c>
      <c r="J1139" s="163">
        <v>6.76</v>
      </c>
      <c r="K1139" s="189">
        <f>I1139*J1139</f>
        <v>12.17</v>
      </c>
      <c r="L1139" s="11">
        <f t="shared" ref="L1139:L1141" si="577">J1139</f>
        <v>6.76</v>
      </c>
      <c r="M1139" s="101">
        <v>1.1000000000000001</v>
      </c>
      <c r="N1139" s="133">
        <f>M1139*L1139</f>
        <v>7.4359999999999999</v>
      </c>
      <c r="O1139" s="25"/>
      <c r="P1139" s="25"/>
      <c r="Q1139" s="11">
        <f t="shared" si="538"/>
        <v>0</v>
      </c>
      <c r="R1139" s="11">
        <f t="shared" si="539"/>
        <v>0</v>
      </c>
      <c r="S1139" s="42">
        <f t="shared" si="540"/>
        <v>0</v>
      </c>
      <c r="T1139" s="42"/>
      <c r="U1139" s="91"/>
      <c r="V1139" s="91"/>
      <c r="W1139" s="91"/>
      <c r="X1139" s="91"/>
      <c r="Y1139" s="91"/>
    </row>
    <row r="1140" spans="1:25" s="92" customFormat="1" ht="22.5" customHeight="1" x14ac:dyDescent="0.25">
      <c r="A1140" s="19" t="s">
        <v>1959</v>
      </c>
      <c r="B1140" s="23"/>
      <c r="C1140" s="23" t="s">
        <v>91</v>
      </c>
      <c r="D1140" s="214" t="s">
        <v>1328</v>
      </c>
      <c r="E1140" s="28" t="s">
        <v>1228</v>
      </c>
      <c r="F1140" s="59"/>
      <c r="G1140" s="28">
        <v>0.6</v>
      </c>
      <c r="H1140" s="28">
        <v>0.4</v>
      </c>
      <c r="I1140" s="11">
        <f t="shared" si="576"/>
        <v>2</v>
      </c>
      <c r="J1140" s="163">
        <v>25.85</v>
      </c>
      <c r="K1140" s="189">
        <f t="shared" ref="K1140" si="578">I1140*J1140</f>
        <v>51.7</v>
      </c>
      <c r="L1140" s="11">
        <f t="shared" si="577"/>
        <v>25.85</v>
      </c>
      <c r="M1140" s="101">
        <v>1.1000000000000001</v>
      </c>
      <c r="N1140" s="133">
        <f t="shared" ref="N1140" si="579">M1140*L1140</f>
        <v>28.434999999999999</v>
      </c>
      <c r="O1140" s="25"/>
      <c r="P1140" s="25"/>
      <c r="Q1140" s="11">
        <f t="shared" si="538"/>
        <v>0</v>
      </c>
      <c r="R1140" s="11">
        <f t="shared" si="539"/>
        <v>0</v>
      </c>
      <c r="S1140" s="42">
        <f t="shared" si="540"/>
        <v>0</v>
      </c>
      <c r="T1140" s="42"/>
      <c r="U1140" s="91"/>
      <c r="V1140" s="91"/>
      <c r="W1140" s="91"/>
      <c r="X1140" s="91"/>
      <c r="Y1140" s="91"/>
    </row>
    <row r="1141" spans="1:25" s="92" customFormat="1" ht="22.5" customHeight="1" x14ac:dyDescent="0.25">
      <c r="A1141" s="19" t="s">
        <v>1960</v>
      </c>
      <c r="B1141" s="23"/>
      <c r="C1141" s="23" t="s">
        <v>91</v>
      </c>
      <c r="D1141" s="214" t="s">
        <v>1363</v>
      </c>
      <c r="E1141" s="28" t="s">
        <v>1228</v>
      </c>
      <c r="F1141" s="135"/>
      <c r="G1141" s="28">
        <v>0.9</v>
      </c>
      <c r="H1141" s="28">
        <v>0.25</v>
      </c>
      <c r="I1141" s="11">
        <f t="shared" si="576"/>
        <v>2.2999999999999998</v>
      </c>
      <c r="J1141" s="163">
        <v>3.94</v>
      </c>
      <c r="K1141" s="189">
        <f>I1141*J1141</f>
        <v>9.06</v>
      </c>
      <c r="L1141" s="11">
        <f t="shared" si="577"/>
        <v>3.94</v>
      </c>
      <c r="M1141" s="101">
        <v>1.1000000000000001</v>
      </c>
      <c r="N1141" s="133">
        <f>M1141*L1141</f>
        <v>4.3339999999999996</v>
      </c>
      <c r="O1141" s="25"/>
      <c r="P1141" s="25"/>
      <c r="Q1141" s="11">
        <f t="shared" si="538"/>
        <v>0</v>
      </c>
      <c r="R1141" s="11">
        <f t="shared" si="539"/>
        <v>0</v>
      </c>
      <c r="S1141" s="42">
        <f t="shared" si="540"/>
        <v>0</v>
      </c>
      <c r="T1141" s="42"/>
      <c r="U1141" s="91"/>
      <c r="V1141" s="91"/>
      <c r="W1141" s="91"/>
      <c r="X1141" s="91"/>
      <c r="Y1141" s="91"/>
    </row>
    <row r="1142" spans="1:25" s="92" customFormat="1" ht="22.5" customHeight="1" x14ac:dyDescent="0.25">
      <c r="A1142" s="19" t="s">
        <v>1961</v>
      </c>
      <c r="B1142" s="23"/>
      <c r="C1142" s="23" t="s">
        <v>91</v>
      </c>
      <c r="D1142" s="214" t="s">
        <v>1364</v>
      </c>
      <c r="E1142" s="28" t="s">
        <v>1228</v>
      </c>
      <c r="F1142" s="162"/>
      <c r="G1142" s="149"/>
      <c r="H1142" s="28"/>
      <c r="I1142" s="11"/>
      <c r="J1142" s="163">
        <v>0.05</v>
      </c>
      <c r="K1142" s="189">
        <f>J1142*3.14*0.4</f>
        <v>0.06</v>
      </c>
      <c r="L1142" s="11">
        <f t="shared" ref="L1142:L1144" si="580">J1142</f>
        <v>0.05</v>
      </c>
      <c r="M1142" s="101">
        <v>1.1000000000000001</v>
      </c>
      <c r="N1142" s="133">
        <f t="shared" ref="N1142:N1144" si="581">M1142*L1142</f>
        <v>5.5E-2</v>
      </c>
      <c r="O1142" s="25"/>
      <c r="P1142" s="25"/>
      <c r="Q1142" s="11">
        <f t="shared" si="538"/>
        <v>0</v>
      </c>
      <c r="R1142" s="11">
        <f t="shared" si="539"/>
        <v>0</v>
      </c>
      <c r="S1142" s="42">
        <f t="shared" si="540"/>
        <v>0</v>
      </c>
      <c r="T1142" s="42"/>
      <c r="U1142" s="91"/>
      <c r="V1142" s="91"/>
      <c r="W1142" s="91"/>
      <c r="X1142" s="91"/>
      <c r="Y1142" s="91"/>
    </row>
    <row r="1143" spans="1:25" s="92" customFormat="1" ht="22.5" customHeight="1" x14ac:dyDescent="0.2">
      <c r="A1143" s="19" t="s">
        <v>1962</v>
      </c>
      <c r="B1143" s="23"/>
      <c r="C1143" s="23" t="s">
        <v>91</v>
      </c>
      <c r="D1143" s="214" t="s">
        <v>1272</v>
      </c>
      <c r="E1143" s="28" t="s">
        <v>1228</v>
      </c>
      <c r="F1143" s="167"/>
      <c r="G1143" s="149"/>
      <c r="H1143" s="28"/>
      <c r="I1143" s="11"/>
      <c r="J1143" s="163">
        <v>0.7</v>
      </c>
      <c r="K1143" s="189">
        <f>J1143*3.14*0.5</f>
        <v>1.1000000000000001</v>
      </c>
      <c r="L1143" s="11">
        <f t="shared" si="580"/>
        <v>0.7</v>
      </c>
      <c r="M1143" s="101">
        <v>1.1000000000000001</v>
      </c>
      <c r="N1143" s="133">
        <f t="shared" si="581"/>
        <v>0.77</v>
      </c>
      <c r="O1143" s="25"/>
      <c r="P1143" s="25"/>
      <c r="Q1143" s="11">
        <f t="shared" si="538"/>
        <v>0</v>
      </c>
      <c r="R1143" s="11">
        <f t="shared" si="539"/>
        <v>0</v>
      </c>
      <c r="S1143" s="42">
        <f t="shared" si="540"/>
        <v>0</v>
      </c>
      <c r="T1143" s="42"/>
      <c r="U1143" s="91"/>
      <c r="V1143" s="91"/>
      <c r="W1143" s="91"/>
      <c r="X1143" s="91"/>
      <c r="Y1143" s="91"/>
    </row>
    <row r="1144" spans="1:25" s="92" customFormat="1" ht="22.5" customHeight="1" x14ac:dyDescent="0.2">
      <c r="A1144" s="19" t="s">
        <v>1963</v>
      </c>
      <c r="B1144" s="23"/>
      <c r="C1144" s="23" t="s">
        <v>91</v>
      </c>
      <c r="D1144" s="214" t="s">
        <v>1344</v>
      </c>
      <c r="E1144" s="28" t="s">
        <v>1228</v>
      </c>
      <c r="F1144" s="145"/>
      <c r="G1144" s="149"/>
      <c r="H1144" s="28"/>
      <c r="I1144" s="11"/>
      <c r="J1144" s="163">
        <v>1.2</v>
      </c>
      <c r="K1144" s="189">
        <f>J1144*3.14*0.56</f>
        <v>2.11</v>
      </c>
      <c r="L1144" s="11">
        <f t="shared" si="580"/>
        <v>1.2</v>
      </c>
      <c r="M1144" s="101">
        <v>1.1000000000000001</v>
      </c>
      <c r="N1144" s="133">
        <f t="shared" si="581"/>
        <v>1.32</v>
      </c>
      <c r="O1144" s="25"/>
      <c r="P1144" s="25"/>
      <c r="Q1144" s="11">
        <f t="shared" si="538"/>
        <v>0</v>
      </c>
      <c r="R1144" s="11">
        <f t="shared" si="539"/>
        <v>0</v>
      </c>
      <c r="S1144" s="42">
        <f t="shared" si="540"/>
        <v>0</v>
      </c>
      <c r="T1144" s="42"/>
      <c r="U1144" s="91"/>
      <c r="V1144" s="91"/>
      <c r="W1144" s="91"/>
      <c r="X1144" s="91"/>
      <c r="Y1144" s="91"/>
    </row>
    <row r="1145" spans="1:25" s="92" customFormat="1" ht="22.5" customHeight="1" x14ac:dyDescent="0.2">
      <c r="A1145" s="19" t="s">
        <v>1964</v>
      </c>
      <c r="B1145" s="23"/>
      <c r="C1145" s="23" t="s">
        <v>91</v>
      </c>
      <c r="D1145" s="215" t="s">
        <v>1274</v>
      </c>
      <c r="E1145" s="14" t="s">
        <v>17</v>
      </c>
      <c r="F1145" s="145">
        <v>2</v>
      </c>
      <c r="G1145" s="149"/>
      <c r="H1145" s="28"/>
      <c r="I1145" s="11"/>
      <c r="J1145" s="178"/>
      <c r="K1145" s="189"/>
      <c r="L1145" s="58">
        <f t="shared" ref="L1145:L1167" si="582">F1145</f>
        <v>2</v>
      </c>
      <c r="M1145" s="101">
        <v>1</v>
      </c>
      <c r="N1145" s="133">
        <f t="shared" ref="N1145:N1167" si="583">M1145*L1145</f>
        <v>2</v>
      </c>
      <c r="O1145" s="25"/>
      <c r="P1145" s="25"/>
      <c r="Q1145" s="11">
        <f t="shared" si="538"/>
        <v>0</v>
      </c>
      <c r="R1145" s="11">
        <f t="shared" si="539"/>
        <v>0</v>
      </c>
      <c r="S1145" s="42">
        <f t="shared" si="540"/>
        <v>0</v>
      </c>
      <c r="T1145" s="42"/>
      <c r="U1145" s="91"/>
      <c r="V1145" s="91"/>
      <c r="W1145" s="91"/>
      <c r="X1145" s="91"/>
      <c r="Y1145" s="91"/>
    </row>
    <row r="1146" spans="1:25" s="92" customFormat="1" ht="22.5" customHeight="1" x14ac:dyDescent="0.2">
      <c r="A1146" s="19" t="s">
        <v>1965</v>
      </c>
      <c r="B1146" s="23"/>
      <c r="C1146" s="23" t="s">
        <v>91</v>
      </c>
      <c r="D1146" s="215" t="s">
        <v>1345</v>
      </c>
      <c r="E1146" s="14" t="s">
        <v>17</v>
      </c>
      <c r="F1146" s="145">
        <v>2</v>
      </c>
      <c r="G1146" s="149"/>
      <c r="H1146" s="28"/>
      <c r="I1146" s="11"/>
      <c r="J1146" s="178"/>
      <c r="K1146" s="189">
        <v>1.9</v>
      </c>
      <c r="L1146" s="58">
        <f t="shared" si="582"/>
        <v>2</v>
      </c>
      <c r="M1146" s="101">
        <v>1</v>
      </c>
      <c r="N1146" s="133">
        <f t="shared" si="583"/>
        <v>2</v>
      </c>
      <c r="O1146" s="25"/>
      <c r="P1146" s="25"/>
      <c r="Q1146" s="11">
        <f t="shared" si="538"/>
        <v>0</v>
      </c>
      <c r="R1146" s="11">
        <f t="shared" si="539"/>
        <v>0</v>
      </c>
      <c r="S1146" s="42">
        <f t="shared" si="540"/>
        <v>0</v>
      </c>
      <c r="T1146" s="42"/>
      <c r="U1146" s="91"/>
      <c r="V1146" s="91"/>
      <c r="W1146" s="91"/>
      <c r="X1146" s="91"/>
      <c r="Y1146" s="91"/>
    </row>
    <row r="1147" spans="1:25" s="92" customFormat="1" ht="22.5" customHeight="1" x14ac:dyDescent="0.2">
      <c r="A1147" s="19" t="s">
        <v>1966</v>
      </c>
      <c r="B1147" s="23"/>
      <c r="C1147" s="23" t="s">
        <v>91</v>
      </c>
      <c r="D1147" s="215" t="s">
        <v>1308</v>
      </c>
      <c r="E1147" s="14" t="s">
        <v>17</v>
      </c>
      <c r="F1147" s="145">
        <v>2</v>
      </c>
      <c r="G1147" s="149"/>
      <c r="H1147" s="28"/>
      <c r="I1147" s="11"/>
      <c r="J1147" s="178"/>
      <c r="K1147" s="189">
        <v>2.78</v>
      </c>
      <c r="L1147" s="58">
        <f t="shared" si="582"/>
        <v>2</v>
      </c>
      <c r="M1147" s="101">
        <v>1</v>
      </c>
      <c r="N1147" s="133">
        <f t="shared" si="583"/>
        <v>2</v>
      </c>
      <c r="O1147" s="25"/>
      <c r="P1147" s="25"/>
      <c r="Q1147" s="11">
        <f t="shared" si="538"/>
        <v>0</v>
      </c>
      <c r="R1147" s="11">
        <f t="shared" si="539"/>
        <v>0</v>
      </c>
      <c r="S1147" s="42">
        <f t="shared" si="540"/>
        <v>0</v>
      </c>
      <c r="T1147" s="42"/>
      <c r="U1147" s="91"/>
      <c r="V1147" s="91"/>
      <c r="W1147" s="91"/>
      <c r="X1147" s="91"/>
      <c r="Y1147" s="91"/>
    </row>
    <row r="1148" spans="1:25" s="92" customFormat="1" ht="22.5" customHeight="1" x14ac:dyDescent="0.2">
      <c r="A1148" s="19" t="s">
        <v>1967</v>
      </c>
      <c r="B1148" s="23"/>
      <c r="C1148" s="23" t="s">
        <v>91</v>
      </c>
      <c r="D1148" s="215" t="s">
        <v>1346</v>
      </c>
      <c r="E1148" s="14" t="s">
        <v>17</v>
      </c>
      <c r="F1148" s="145">
        <v>1</v>
      </c>
      <c r="G1148" s="149"/>
      <c r="H1148" s="28"/>
      <c r="I1148" s="11"/>
      <c r="J1148" s="178"/>
      <c r="K1148" s="189">
        <v>1.72</v>
      </c>
      <c r="L1148" s="58">
        <f t="shared" si="582"/>
        <v>1</v>
      </c>
      <c r="M1148" s="101">
        <v>1</v>
      </c>
      <c r="N1148" s="133">
        <f t="shared" si="583"/>
        <v>1</v>
      </c>
      <c r="O1148" s="25"/>
      <c r="P1148" s="25"/>
      <c r="Q1148" s="11">
        <f t="shared" ref="Q1148:Q1219" si="584">ROUND(N1148*O1148,2)</f>
        <v>0</v>
      </c>
      <c r="R1148" s="11">
        <f t="shared" ref="R1148:R1219" si="585">ROUND(N1148*P1148,2)</f>
        <v>0</v>
      </c>
      <c r="S1148" s="42">
        <f t="shared" ref="S1148:S1219" si="586">ROUND(Q1148+R1148,2)</f>
        <v>0</v>
      </c>
      <c r="T1148" s="42"/>
      <c r="U1148" s="91"/>
      <c r="V1148" s="91"/>
      <c r="W1148" s="91"/>
      <c r="X1148" s="91"/>
      <c r="Y1148" s="91"/>
    </row>
    <row r="1149" spans="1:25" s="92" customFormat="1" ht="36" customHeight="1" x14ac:dyDescent="0.2">
      <c r="A1149" s="19" t="s">
        <v>1968</v>
      </c>
      <c r="B1149" s="23"/>
      <c r="C1149" s="23" t="s">
        <v>91</v>
      </c>
      <c r="D1149" s="215" t="s">
        <v>1365</v>
      </c>
      <c r="E1149" s="14" t="s">
        <v>17</v>
      </c>
      <c r="F1149" s="145">
        <v>4</v>
      </c>
      <c r="G1149" s="149"/>
      <c r="H1149" s="28"/>
      <c r="I1149" s="11"/>
      <c r="J1149" s="178"/>
      <c r="K1149" s="189">
        <v>1.1000000000000001</v>
      </c>
      <c r="L1149" s="58">
        <f t="shared" ref="L1149:L1162" si="587">F1149</f>
        <v>4</v>
      </c>
      <c r="M1149" s="101">
        <v>1</v>
      </c>
      <c r="N1149" s="133">
        <f t="shared" ref="N1149:N1162" si="588">M1149*L1149</f>
        <v>4</v>
      </c>
      <c r="O1149" s="25"/>
      <c r="P1149" s="25"/>
      <c r="Q1149" s="11">
        <f t="shared" si="584"/>
        <v>0</v>
      </c>
      <c r="R1149" s="11">
        <f t="shared" si="585"/>
        <v>0</v>
      </c>
      <c r="S1149" s="42">
        <f t="shared" si="586"/>
        <v>0</v>
      </c>
      <c r="T1149" s="42"/>
      <c r="U1149" s="91"/>
      <c r="V1149" s="91"/>
      <c r="W1149" s="91"/>
      <c r="X1149" s="91"/>
      <c r="Y1149" s="91"/>
    </row>
    <row r="1150" spans="1:25" s="92" customFormat="1" ht="36" customHeight="1" x14ac:dyDescent="0.2">
      <c r="A1150" s="19" t="s">
        <v>1969</v>
      </c>
      <c r="B1150" s="23"/>
      <c r="C1150" s="23" t="s">
        <v>91</v>
      </c>
      <c r="D1150" s="215" t="s">
        <v>1366</v>
      </c>
      <c r="E1150" s="14" t="s">
        <v>17</v>
      </c>
      <c r="F1150" s="145">
        <v>2</v>
      </c>
      <c r="G1150" s="149"/>
      <c r="H1150" s="28"/>
      <c r="I1150" s="11"/>
      <c r="J1150" s="178"/>
      <c r="K1150" s="189">
        <v>1.08</v>
      </c>
      <c r="L1150" s="58">
        <f t="shared" si="587"/>
        <v>2</v>
      </c>
      <c r="M1150" s="101">
        <v>1</v>
      </c>
      <c r="N1150" s="133">
        <f t="shared" si="588"/>
        <v>2</v>
      </c>
      <c r="O1150" s="25"/>
      <c r="P1150" s="25"/>
      <c r="Q1150" s="11">
        <f t="shared" si="584"/>
        <v>0</v>
      </c>
      <c r="R1150" s="11">
        <f t="shared" si="585"/>
        <v>0</v>
      </c>
      <c r="S1150" s="42">
        <f t="shared" si="586"/>
        <v>0</v>
      </c>
      <c r="T1150" s="42"/>
      <c r="U1150" s="91"/>
      <c r="V1150" s="91"/>
      <c r="W1150" s="91"/>
      <c r="X1150" s="91"/>
      <c r="Y1150" s="91"/>
    </row>
    <row r="1151" spans="1:25" s="92" customFormat="1" ht="36" customHeight="1" x14ac:dyDescent="0.2">
      <c r="A1151" s="19" t="s">
        <v>1970</v>
      </c>
      <c r="B1151" s="23"/>
      <c r="C1151" s="23" t="s">
        <v>91</v>
      </c>
      <c r="D1151" s="215" t="s">
        <v>1367</v>
      </c>
      <c r="E1151" s="14" t="s">
        <v>17</v>
      </c>
      <c r="F1151" s="145">
        <v>2</v>
      </c>
      <c r="G1151" s="149"/>
      <c r="H1151" s="28"/>
      <c r="I1151" s="11"/>
      <c r="J1151" s="178"/>
      <c r="K1151" s="189">
        <v>1.66</v>
      </c>
      <c r="L1151" s="58">
        <f t="shared" si="587"/>
        <v>2</v>
      </c>
      <c r="M1151" s="101">
        <v>1</v>
      </c>
      <c r="N1151" s="133">
        <f t="shared" si="588"/>
        <v>2</v>
      </c>
      <c r="O1151" s="25"/>
      <c r="P1151" s="25"/>
      <c r="Q1151" s="11">
        <f t="shared" si="584"/>
        <v>0</v>
      </c>
      <c r="R1151" s="11">
        <f t="shared" si="585"/>
        <v>0</v>
      </c>
      <c r="S1151" s="42">
        <f t="shared" si="586"/>
        <v>0</v>
      </c>
      <c r="T1151" s="42"/>
      <c r="U1151" s="91"/>
      <c r="V1151" s="91"/>
      <c r="W1151" s="91"/>
      <c r="X1151" s="91"/>
      <c r="Y1151" s="91"/>
    </row>
    <row r="1152" spans="1:25" s="92" customFormat="1" ht="36" customHeight="1" x14ac:dyDescent="0.2">
      <c r="A1152" s="19" t="s">
        <v>1971</v>
      </c>
      <c r="B1152" s="23"/>
      <c r="C1152" s="23" t="s">
        <v>91</v>
      </c>
      <c r="D1152" s="215" t="s">
        <v>1368</v>
      </c>
      <c r="E1152" s="14" t="s">
        <v>17</v>
      </c>
      <c r="F1152" s="145">
        <v>2</v>
      </c>
      <c r="G1152" s="149"/>
      <c r="H1152" s="28"/>
      <c r="I1152" s="11"/>
      <c r="J1152" s="178"/>
      <c r="K1152" s="189">
        <v>1.49</v>
      </c>
      <c r="L1152" s="58">
        <f t="shared" si="587"/>
        <v>2</v>
      </c>
      <c r="M1152" s="101">
        <v>1</v>
      </c>
      <c r="N1152" s="133">
        <f t="shared" si="588"/>
        <v>2</v>
      </c>
      <c r="O1152" s="25"/>
      <c r="P1152" s="25"/>
      <c r="Q1152" s="11">
        <f t="shared" si="584"/>
        <v>0</v>
      </c>
      <c r="R1152" s="11">
        <f t="shared" si="585"/>
        <v>0</v>
      </c>
      <c r="S1152" s="42">
        <f t="shared" si="586"/>
        <v>0</v>
      </c>
      <c r="T1152" s="42"/>
      <c r="U1152" s="91"/>
      <c r="V1152" s="91"/>
      <c r="W1152" s="91"/>
      <c r="X1152" s="91"/>
      <c r="Y1152" s="91"/>
    </row>
    <row r="1153" spans="1:25" s="92" customFormat="1" ht="36" customHeight="1" x14ac:dyDescent="0.2">
      <c r="A1153" s="19" t="s">
        <v>1972</v>
      </c>
      <c r="B1153" s="23"/>
      <c r="C1153" s="23" t="s">
        <v>91</v>
      </c>
      <c r="D1153" s="215" t="s">
        <v>1333</v>
      </c>
      <c r="E1153" s="14" t="s">
        <v>17</v>
      </c>
      <c r="F1153" s="145">
        <v>2</v>
      </c>
      <c r="G1153" s="149"/>
      <c r="H1153" s="28"/>
      <c r="I1153" s="11"/>
      <c r="J1153" s="178"/>
      <c r="K1153" s="189">
        <v>1.66</v>
      </c>
      <c r="L1153" s="58">
        <f t="shared" si="587"/>
        <v>2</v>
      </c>
      <c r="M1153" s="101">
        <v>1</v>
      </c>
      <c r="N1153" s="133">
        <f t="shared" si="588"/>
        <v>2</v>
      </c>
      <c r="O1153" s="25"/>
      <c r="P1153" s="25"/>
      <c r="Q1153" s="11">
        <f t="shared" si="584"/>
        <v>0</v>
      </c>
      <c r="R1153" s="11">
        <f t="shared" si="585"/>
        <v>0</v>
      </c>
      <c r="S1153" s="42">
        <f t="shared" si="586"/>
        <v>0</v>
      </c>
      <c r="T1153" s="42"/>
      <c r="U1153" s="91"/>
      <c r="V1153" s="91"/>
      <c r="W1153" s="91"/>
      <c r="X1153" s="91"/>
      <c r="Y1153" s="91"/>
    </row>
    <row r="1154" spans="1:25" s="92" customFormat="1" ht="36" customHeight="1" x14ac:dyDescent="0.2">
      <c r="A1154" s="19" t="s">
        <v>1973</v>
      </c>
      <c r="B1154" s="23"/>
      <c r="C1154" s="23" t="s">
        <v>91</v>
      </c>
      <c r="D1154" s="215" t="s">
        <v>1369</v>
      </c>
      <c r="E1154" s="14" t="s">
        <v>17</v>
      </c>
      <c r="F1154" s="145">
        <v>2</v>
      </c>
      <c r="G1154" s="149"/>
      <c r="H1154" s="28"/>
      <c r="I1154" s="11"/>
      <c r="J1154" s="178"/>
      <c r="K1154" s="189">
        <v>1.77</v>
      </c>
      <c r="L1154" s="58">
        <f t="shared" si="587"/>
        <v>2</v>
      </c>
      <c r="M1154" s="101">
        <v>1</v>
      </c>
      <c r="N1154" s="133">
        <f t="shared" si="588"/>
        <v>2</v>
      </c>
      <c r="O1154" s="25"/>
      <c r="P1154" s="25"/>
      <c r="Q1154" s="11">
        <f t="shared" si="584"/>
        <v>0</v>
      </c>
      <c r="R1154" s="11">
        <f t="shared" si="585"/>
        <v>0</v>
      </c>
      <c r="S1154" s="42">
        <f t="shared" si="586"/>
        <v>0</v>
      </c>
      <c r="T1154" s="42"/>
      <c r="U1154" s="91"/>
      <c r="V1154" s="91"/>
      <c r="W1154" s="91"/>
      <c r="X1154" s="91"/>
      <c r="Y1154" s="91"/>
    </row>
    <row r="1155" spans="1:25" s="92" customFormat="1" ht="36" customHeight="1" x14ac:dyDescent="0.2">
      <c r="A1155" s="19" t="s">
        <v>1974</v>
      </c>
      <c r="B1155" s="23"/>
      <c r="C1155" s="23" t="s">
        <v>91</v>
      </c>
      <c r="D1155" s="215" t="s">
        <v>1370</v>
      </c>
      <c r="E1155" s="14" t="s">
        <v>17</v>
      </c>
      <c r="F1155" s="145">
        <v>2</v>
      </c>
      <c r="G1155" s="149"/>
      <c r="H1155" s="28"/>
      <c r="I1155" s="11"/>
      <c r="J1155" s="178"/>
      <c r="K1155" s="189">
        <v>2.33</v>
      </c>
      <c r="L1155" s="58">
        <f t="shared" si="587"/>
        <v>2</v>
      </c>
      <c r="M1155" s="101">
        <v>1</v>
      </c>
      <c r="N1155" s="133">
        <f t="shared" si="588"/>
        <v>2</v>
      </c>
      <c r="O1155" s="25"/>
      <c r="P1155" s="25"/>
      <c r="Q1155" s="11">
        <f t="shared" si="584"/>
        <v>0</v>
      </c>
      <c r="R1155" s="11">
        <f t="shared" si="585"/>
        <v>0</v>
      </c>
      <c r="S1155" s="42">
        <f t="shared" si="586"/>
        <v>0</v>
      </c>
      <c r="T1155" s="42"/>
      <c r="U1155" s="91"/>
      <c r="V1155" s="91"/>
      <c r="W1155" s="91"/>
      <c r="X1155" s="91"/>
      <c r="Y1155" s="91"/>
    </row>
    <row r="1156" spans="1:25" s="92" customFormat="1" ht="36" customHeight="1" x14ac:dyDescent="0.2">
      <c r="A1156" s="19" t="s">
        <v>1975</v>
      </c>
      <c r="B1156" s="23"/>
      <c r="C1156" s="23" t="s">
        <v>91</v>
      </c>
      <c r="D1156" s="215" t="s">
        <v>1334</v>
      </c>
      <c r="E1156" s="14" t="s">
        <v>17</v>
      </c>
      <c r="F1156" s="145">
        <v>1</v>
      </c>
      <c r="G1156" s="149"/>
      <c r="H1156" s="28"/>
      <c r="I1156" s="11"/>
      <c r="J1156" s="178"/>
      <c r="K1156" s="189">
        <v>1.59</v>
      </c>
      <c r="L1156" s="58">
        <f t="shared" si="587"/>
        <v>1</v>
      </c>
      <c r="M1156" s="101">
        <v>1</v>
      </c>
      <c r="N1156" s="133">
        <f t="shared" si="588"/>
        <v>1</v>
      </c>
      <c r="O1156" s="25"/>
      <c r="P1156" s="25"/>
      <c r="Q1156" s="11">
        <f t="shared" si="584"/>
        <v>0</v>
      </c>
      <c r="R1156" s="11">
        <f t="shared" si="585"/>
        <v>0</v>
      </c>
      <c r="S1156" s="42">
        <f t="shared" si="586"/>
        <v>0</v>
      </c>
      <c r="T1156" s="42"/>
      <c r="U1156" s="91"/>
      <c r="V1156" s="91"/>
      <c r="W1156" s="91"/>
      <c r="X1156" s="91"/>
      <c r="Y1156" s="91"/>
    </row>
    <row r="1157" spans="1:25" s="92" customFormat="1" ht="36" customHeight="1" x14ac:dyDescent="0.2">
      <c r="A1157" s="19" t="s">
        <v>1976</v>
      </c>
      <c r="B1157" s="23"/>
      <c r="C1157" s="23" t="s">
        <v>91</v>
      </c>
      <c r="D1157" s="215" t="s">
        <v>1335</v>
      </c>
      <c r="E1157" s="14" t="s">
        <v>17</v>
      </c>
      <c r="F1157" s="145">
        <v>4</v>
      </c>
      <c r="G1157" s="149"/>
      <c r="H1157" s="28"/>
      <c r="I1157" s="11"/>
      <c r="J1157" s="178"/>
      <c r="K1157" s="189">
        <v>8.34</v>
      </c>
      <c r="L1157" s="58">
        <f t="shared" si="587"/>
        <v>4</v>
      </c>
      <c r="M1157" s="101">
        <v>1</v>
      </c>
      <c r="N1157" s="133">
        <f t="shared" si="588"/>
        <v>4</v>
      </c>
      <c r="O1157" s="25"/>
      <c r="P1157" s="25"/>
      <c r="Q1157" s="11">
        <f t="shared" si="584"/>
        <v>0</v>
      </c>
      <c r="R1157" s="11">
        <f t="shared" si="585"/>
        <v>0</v>
      </c>
      <c r="S1157" s="42">
        <f t="shared" si="586"/>
        <v>0</v>
      </c>
      <c r="T1157" s="42"/>
      <c r="U1157" s="91"/>
      <c r="V1157" s="91"/>
      <c r="W1157" s="91"/>
      <c r="X1157" s="91"/>
      <c r="Y1157" s="91"/>
    </row>
    <row r="1158" spans="1:25" s="92" customFormat="1" ht="36" customHeight="1" x14ac:dyDescent="0.2">
      <c r="A1158" s="19" t="s">
        <v>1977</v>
      </c>
      <c r="B1158" s="23"/>
      <c r="C1158" s="23" t="s">
        <v>91</v>
      </c>
      <c r="D1158" s="222" t="s">
        <v>1382</v>
      </c>
      <c r="E1158" s="14" t="s">
        <v>17</v>
      </c>
      <c r="F1158" s="145">
        <v>1</v>
      </c>
      <c r="G1158" s="149"/>
      <c r="H1158" s="28"/>
      <c r="I1158" s="11"/>
      <c r="J1158" s="178"/>
      <c r="K1158" s="189">
        <v>0.55000000000000004</v>
      </c>
      <c r="L1158" s="58">
        <f t="shared" si="587"/>
        <v>1</v>
      </c>
      <c r="M1158" s="101">
        <v>1</v>
      </c>
      <c r="N1158" s="133">
        <f t="shared" si="588"/>
        <v>1</v>
      </c>
      <c r="O1158" s="25"/>
      <c r="P1158" s="25"/>
      <c r="Q1158" s="11">
        <f t="shared" si="584"/>
        <v>0</v>
      </c>
      <c r="R1158" s="11">
        <f t="shared" si="585"/>
        <v>0</v>
      </c>
      <c r="S1158" s="42">
        <f t="shared" si="586"/>
        <v>0</v>
      </c>
      <c r="T1158" s="42"/>
      <c r="U1158" s="91"/>
      <c r="V1158" s="91"/>
      <c r="W1158" s="91"/>
      <c r="X1158" s="91"/>
      <c r="Y1158" s="91"/>
    </row>
    <row r="1159" spans="1:25" s="92" customFormat="1" ht="36" customHeight="1" x14ac:dyDescent="0.2">
      <c r="A1159" s="19" t="s">
        <v>1978</v>
      </c>
      <c r="B1159" s="23"/>
      <c r="C1159" s="23" t="s">
        <v>91</v>
      </c>
      <c r="D1159" s="214" t="s">
        <v>1350</v>
      </c>
      <c r="E1159" s="14" t="s">
        <v>17</v>
      </c>
      <c r="F1159" s="145">
        <v>1</v>
      </c>
      <c r="G1159" s="149"/>
      <c r="H1159" s="28"/>
      <c r="I1159" s="11"/>
      <c r="J1159" s="178"/>
      <c r="K1159" s="189">
        <v>0.67</v>
      </c>
      <c r="L1159" s="58">
        <f t="shared" si="587"/>
        <v>1</v>
      </c>
      <c r="M1159" s="101">
        <v>1</v>
      </c>
      <c r="N1159" s="133">
        <f t="shared" si="588"/>
        <v>1</v>
      </c>
      <c r="O1159" s="25"/>
      <c r="P1159" s="25"/>
      <c r="Q1159" s="11">
        <f t="shared" si="584"/>
        <v>0</v>
      </c>
      <c r="R1159" s="11">
        <f t="shared" si="585"/>
        <v>0</v>
      </c>
      <c r="S1159" s="42">
        <f t="shared" si="586"/>
        <v>0</v>
      </c>
      <c r="T1159" s="42"/>
      <c r="U1159" s="91"/>
      <c r="V1159" s="91"/>
      <c r="W1159" s="91"/>
      <c r="X1159" s="91"/>
      <c r="Y1159" s="91"/>
    </row>
    <row r="1160" spans="1:25" s="92" customFormat="1" ht="36" customHeight="1" x14ac:dyDescent="0.2">
      <c r="A1160" s="19" t="s">
        <v>1979</v>
      </c>
      <c r="B1160" s="23"/>
      <c r="C1160" s="23" t="s">
        <v>91</v>
      </c>
      <c r="D1160" s="214" t="s">
        <v>1371</v>
      </c>
      <c r="E1160" s="14" t="s">
        <v>17</v>
      </c>
      <c r="F1160" s="145">
        <v>1</v>
      </c>
      <c r="G1160" s="149"/>
      <c r="H1160" s="28"/>
      <c r="I1160" s="11"/>
      <c r="J1160" s="178"/>
      <c r="K1160" s="189">
        <v>0.51</v>
      </c>
      <c r="L1160" s="58">
        <f t="shared" si="587"/>
        <v>1</v>
      </c>
      <c r="M1160" s="101">
        <v>1</v>
      </c>
      <c r="N1160" s="133">
        <f t="shared" si="588"/>
        <v>1</v>
      </c>
      <c r="O1160" s="25"/>
      <c r="P1160" s="25"/>
      <c r="Q1160" s="11">
        <f t="shared" si="584"/>
        <v>0</v>
      </c>
      <c r="R1160" s="11">
        <f t="shared" si="585"/>
        <v>0</v>
      </c>
      <c r="S1160" s="42">
        <f t="shared" si="586"/>
        <v>0</v>
      </c>
      <c r="T1160" s="42"/>
      <c r="U1160" s="91"/>
      <c r="V1160" s="91"/>
      <c r="W1160" s="91"/>
      <c r="X1160" s="91"/>
      <c r="Y1160" s="91"/>
    </row>
    <row r="1161" spans="1:25" s="92" customFormat="1" ht="36" customHeight="1" x14ac:dyDescent="0.2">
      <c r="A1161" s="19" t="s">
        <v>1980</v>
      </c>
      <c r="B1161" s="23"/>
      <c r="C1161" s="23" t="s">
        <v>91</v>
      </c>
      <c r="D1161" s="214" t="s">
        <v>1338</v>
      </c>
      <c r="E1161" s="14" t="s">
        <v>17</v>
      </c>
      <c r="F1161" s="145">
        <v>1</v>
      </c>
      <c r="G1161" s="149"/>
      <c r="H1161" s="28"/>
      <c r="I1161" s="11"/>
      <c r="J1161" s="178"/>
      <c r="K1161" s="189">
        <v>0.56999999999999995</v>
      </c>
      <c r="L1161" s="58">
        <f t="shared" si="587"/>
        <v>1</v>
      </c>
      <c r="M1161" s="101">
        <v>1</v>
      </c>
      <c r="N1161" s="133">
        <f t="shared" si="588"/>
        <v>1</v>
      </c>
      <c r="O1161" s="25"/>
      <c r="P1161" s="25"/>
      <c r="Q1161" s="11">
        <f t="shared" si="584"/>
        <v>0</v>
      </c>
      <c r="R1161" s="11">
        <f t="shared" si="585"/>
        <v>0</v>
      </c>
      <c r="S1161" s="42">
        <f t="shared" si="586"/>
        <v>0</v>
      </c>
      <c r="T1161" s="42"/>
      <c r="U1161" s="91"/>
      <c r="V1161" s="91"/>
      <c r="W1161" s="91"/>
      <c r="X1161" s="91"/>
      <c r="Y1161" s="91"/>
    </row>
    <row r="1162" spans="1:25" s="92" customFormat="1" ht="36" customHeight="1" x14ac:dyDescent="0.2">
      <c r="A1162" s="19" t="s">
        <v>1981</v>
      </c>
      <c r="B1162" s="23"/>
      <c r="C1162" s="23" t="s">
        <v>91</v>
      </c>
      <c r="D1162" s="214" t="s">
        <v>1372</v>
      </c>
      <c r="E1162" s="14" t="s">
        <v>17</v>
      </c>
      <c r="F1162" s="145">
        <v>4</v>
      </c>
      <c r="G1162" s="149"/>
      <c r="H1162" s="28"/>
      <c r="I1162" s="11"/>
      <c r="J1162" s="178"/>
      <c r="K1162" s="189">
        <v>2.73</v>
      </c>
      <c r="L1162" s="58">
        <f t="shared" si="587"/>
        <v>4</v>
      </c>
      <c r="M1162" s="101">
        <v>1</v>
      </c>
      <c r="N1162" s="133">
        <f t="shared" si="588"/>
        <v>4</v>
      </c>
      <c r="O1162" s="25"/>
      <c r="P1162" s="25"/>
      <c r="Q1162" s="11">
        <f t="shared" si="584"/>
        <v>0</v>
      </c>
      <c r="R1162" s="11">
        <f t="shared" si="585"/>
        <v>0</v>
      </c>
      <c r="S1162" s="42">
        <f t="shared" si="586"/>
        <v>0</v>
      </c>
      <c r="T1162" s="42"/>
      <c r="U1162" s="91"/>
      <c r="V1162" s="91"/>
      <c r="W1162" s="91"/>
      <c r="X1162" s="91"/>
      <c r="Y1162" s="91"/>
    </row>
    <row r="1163" spans="1:25" s="88" customFormat="1" ht="15.75" customHeight="1" x14ac:dyDescent="0.25">
      <c r="A1163" s="44" t="s">
        <v>1982</v>
      </c>
      <c r="B1163" s="44"/>
      <c r="C1163" s="44" t="s">
        <v>90</v>
      </c>
      <c r="D1163" s="70" t="s">
        <v>851</v>
      </c>
      <c r="E1163" s="41" t="s">
        <v>17</v>
      </c>
      <c r="F1163" s="41">
        <f>F1164</f>
        <v>1</v>
      </c>
      <c r="G1163" s="41"/>
      <c r="H1163" s="41"/>
      <c r="I1163" s="41"/>
      <c r="J1163" s="41"/>
      <c r="K1163" s="41"/>
      <c r="L1163" s="100">
        <v>1</v>
      </c>
      <c r="M1163" s="100">
        <v>1</v>
      </c>
      <c r="N1163" s="106">
        <v>1</v>
      </c>
      <c r="O1163" s="42"/>
      <c r="P1163" s="42"/>
      <c r="Q1163" s="46">
        <f t="shared" si="584"/>
        <v>0</v>
      </c>
      <c r="R1163" s="46">
        <f t="shared" si="585"/>
        <v>0</v>
      </c>
      <c r="S1163" s="42">
        <f t="shared" si="586"/>
        <v>0</v>
      </c>
      <c r="T1163" s="63"/>
      <c r="U1163" s="87"/>
      <c r="V1163" s="87"/>
      <c r="W1163" s="87"/>
      <c r="X1163" s="87"/>
      <c r="Y1163" s="87"/>
    </row>
    <row r="1164" spans="1:25" s="1" customFormat="1" ht="17.25" customHeight="1" x14ac:dyDescent="0.25">
      <c r="A1164" s="23" t="s">
        <v>1983</v>
      </c>
      <c r="B1164" s="19"/>
      <c r="C1164" s="19" t="s">
        <v>91</v>
      </c>
      <c r="D1164" s="215" t="s">
        <v>1289</v>
      </c>
      <c r="E1164" s="14" t="s">
        <v>17</v>
      </c>
      <c r="F1164" s="14">
        <v>1</v>
      </c>
      <c r="G1164" s="14"/>
      <c r="H1164" s="14"/>
      <c r="I1164" s="14"/>
      <c r="J1164" s="45"/>
      <c r="K1164" s="188"/>
      <c r="L1164" s="104">
        <f>F1164</f>
        <v>1</v>
      </c>
      <c r="M1164" s="104">
        <v>1</v>
      </c>
      <c r="N1164" s="134">
        <f>M1164*L1164</f>
        <v>1</v>
      </c>
      <c r="O1164" s="11"/>
      <c r="P1164" s="11"/>
      <c r="Q1164" s="11">
        <f t="shared" si="584"/>
        <v>0</v>
      </c>
      <c r="R1164" s="11">
        <f t="shared" si="585"/>
        <v>0</v>
      </c>
      <c r="S1164" s="42">
        <f t="shared" si="586"/>
        <v>0</v>
      </c>
      <c r="T1164" s="60"/>
      <c r="U1164" s="4"/>
    </row>
    <row r="1165" spans="1:25" s="88" customFormat="1" ht="27.75" customHeight="1" x14ac:dyDescent="0.25">
      <c r="A1165" s="44" t="s">
        <v>1984</v>
      </c>
      <c r="B1165" s="230" t="s">
        <v>1627</v>
      </c>
      <c r="C1165" s="40" t="s">
        <v>90</v>
      </c>
      <c r="D1165" s="72" t="s">
        <v>192</v>
      </c>
      <c r="E1165" s="41" t="s">
        <v>17</v>
      </c>
      <c r="F1165" s="71">
        <f>F1166</f>
        <v>1</v>
      </c>
      <c r="G1165" s="71"/>
      <c r="H1165" s="71"/>
      <c r="I1165" s="71"/>
      <c r="J1165" s="71"/>
      <c r="K1165" s="71"/>
      <c r="L1165" s="73">
        <f t="shared" si="582"/>
        <v>1</v>
      </c>
      <c r="M1165" s="102">
        <v>1</v>
      </c>
      <c r="N1165" s="108">
        <f t="shared" si="583"/>
        <v>1</v>
      </c>
      <c r="O1165" s="42"/>
      <c r="P1165" s="42"/>
      <c r="Q1165" s="46">
        <f t="shared" si="584"/>
        <v>0</v>
      </c>
      <c r="R1165" s="46">
        <f t="shared" si="585"/>
        <v>0</v>
      </c>
      <c r="S1165" s="42">
        <f t="shared" si="586"/>
        <v>0</v>
      </c>
      <c r="T1165" s="63"/>
      <c r="U1165" s="87"/>
      <c r="V1165" s="87"/>
      <c r="W1165" s="87"/>
      <c r="X1165" s="87"/>
      <c r="Y1165" s="87"/>
    </row>
    <row r="1166" spans="1:25" s="112" customFormat="1" ht="38.25" customHeight="1" x14ac:dyDescent="0.25">
      <c r="A1166" s="23" t="s">
        <v>1985</v>
      </c>
      <c r="B1166" s="23"/>
      <c r="C1166" s="19" t="s">
        <v>91</v>
      </c>
      <c r="D1166" s="214" t="s">
        <v>1276</v>
      </c>
      <c r="E1166" s="28" t="s">
        <v>17</v>
      </c>
      <c r="F1166" s="59">
        <v>1</v>
      </c>
      <c r="G1166" s="59"/>
      <c r="H1166" s="59"/>
      <c r="I1166" s="59"/>
      <c r="J1166" s="71"/>
      <c r="K1166" s="192"/>
      <c r="L1166" s="58">
        <f t="shared" si="582"/>
        <v>1</v>
      </c>
      <c r="M1166" s="101">
        <v>1</v>
      </c>
      <c r="N1166" s="107">
        <f t="shared" si="583"/>
        <v>1</v>
      </c>
      <c r="O1166" s="25"/>
      <c r="P1166" s="25"/>
      <c r="Q1166" s="11">
        <f t="shared" si="584"/>
        <v>0</v>
      </c>
      <c r="R1166" s="11">
        <f t="shared" si="585"/>
        <v>0</v>
      </c>
      <c r="S1166" s="42">
        <f t="shared" si="586"/>
        <v>0</v>
      </c>
      <c r="T1166" s="60"/>
      <c r="U1166" s="111"/>
      <c r="V1166" s="111"/>
      <c r="W1166" s="111"/>
      <c r="X1166" s="111"/>
      <c r="Y1166" s="111"/>
    </row>
    <row r="1167" spans="1:25" s="112" customFormat="1" ht="38.25" customHeight="1" x14ac:dyDescent="0.25">
      <c r="A1167" s="23" t="s">
        <v>1986</v>
      </c>
      <c r="B1167" s="23"/>
      <c r="C1167" s="19" t="s">
        <v>91</v>
      </c>
      <c r="D1167" s="220" t="s">
        <v>1373</v>
      </c>
      <c r="E1167" s="28" t="s">
        <v>17</v>
      </c>
      <c r="F1167" s="59">
        <v>1</v>
      </c>
      <c r="G1167" s="59"/>
      <c r="H1167" s="59"/>
      <c r="I1167" s="59"/>
      <c r="J1167" s="71"/>
      <c r="K1167" s="192"/>
      <c r="L1167" s="58">
        <f t="shared" si="582"/>
        <v>1</v>
      </c>
      <c r="M1167" s="101">
        <v>1</v>
      </c>
      <c r="N1167" s="107">
        <f t="shared" si="583"/>
        <v>1</v>
      </c>
      <c r="O1167" s="25"/>
      <c r="P1167" s="25"/>
      <c r="Q1167" s="11">
        <f t="shared" si="584"/>
        <v>0</v>
      </c>
      <c r="R1167" s="11">
        <f t="shared" si="585"/>
        <v>0</v>
      </c>
      <c r="S1167" s="42">
        <f t="shared" si="586"/>
        <v>0</v>
      </c>
      <c r="T1167" s="60"/>
      <c r="U1167" s="111"/>
      <c r="V1167" s="111"/>
      <c r="W1167" s="111"/>
      <c r="X1167" s="111"/>
      <c r="Y1167" s="111"/>
    </row>
    <row r="1168" spans="1:25" s="92" customFormat="1" ht="27" customHeight="1" x14ac:dyDescent="0.25">
      <c r="A1168" s="44" t="s">
        <v>1987</v>
      </c>
      <c r="B1168" s="230" t="s">
        <v>1626</v>
      </c>
      <c r="C1168" s="44" t="s">
        <v>90</v>
      </c>
      <c r="D1168" s="51" t="s">
        <v>876</v>
      </c>
      <c r="E1168" s="41" t="s">
        <v>3</v>
      </c>
      <c r="F1168" s="78">
        <f>F1169</f>
        <v>104.17</v>
      </c>
      <c r="G1168" s="41"/>
      <c r="H1168" s="41"/>
      <c r="I1168" s="41"/>
      <c r="J1168" s="41"/>
      <c r="K1168" s="71">
        <f t="shared" ref="K1168:K1173" si="589">F1168</f>
        <v>104</v>
      </c>
      <c r="L1168" s="100">
        <f t="shared" ref="L1168:L1173" si="590">K1168</f>
        <v>104</v>
      </c>
      <c r="M1168" s="102">
        <v>1</v>
      </c>
      <c r="N1168" s="108">
        <f>ROUND(M1168*L1168,2)</f>
        <v>104</v>
      </c>
      <c r="O1168" s="42"/>
      <c r="P1168" s="42"/>
      <c r="Q1168" s="46">
        <f t="shared" si="584"/>
        <v>0</v>
      </c>
      <c r="R1168" s="46">
        <f t="shared" si="585"/>
        <v>0</v>
      </c>
      <c r="S1168" s="42">
        <f t="shared" si="586"/>
        <v>0</v>
      </c>
      <c r="T1168" s="62"/>
    </row>
    <row r="1169" spans="1:25" s="152" customFormat="1" ht="38.25" customHeight="1" x14ac:dyDescent="0.25">
      <c r="A1169" s="19" t="s">
        <v>1988</v>
      </c>
      <c r="B1169" s="19"/>
      <c r="C1169" s="19" t="s">
        <v>91</v>
      </c>
      <c r="D1169" s="216" t="s">
        <v>1285</v>
      </c>
      <c r="E1169" s="14" t="s">
        <v>3</v>
      </c>
      <c r="F1169" s="57">
        <v>104.17</v>
      </c>
      <c r="G1169" s="14"/>
      <c r="H1169" s="14"/>
      <c r="I1169" s="14"/>
      <c r="J1169" s="45"/>
      <c r="K1169" s="195">
        <f t="shared" si="589"/>
        <v>104</v>
      </c>
      <c r="L1169" s="101">
        <f t="shared" si="590"/>
        <v>104</v>
      </c>
      <c r="M1169" s="101">
        <v>1.1000000000000001</v>
      </c>
      <c r="N1169" s="107">
        <f>ROUND(M1169*L1169,2)</f>
        <v>114.4</v>
      </c>
      <c r="O1169" s="11"/>
      <c r="P1169" s="11"/>
      <c r="Q1169" s="11">
        <f t="shared" si="584"/>
        <v>0</v>
      </c>
      <c r="R1169" s="11">
        <f t="shared" si="585"/>
        <v>0</v>
      </c>
      <c r="S1169" s="42">
        <f t="shared" si="586"/>
        <v>0</v>
      </c>
      <c r="T1169" s="60"/>
      <c r="U1169" s="151"/>
    </row>
    <row r="1170" spans="1:25" s="152" customFormat="1" ht="25.5" customHeight="1" x14ac:dyDescent="0.25">
      <c r="A1170" s="19" t="s">
        <v>2564</v>
      </c>
      <c r="B1170" s="19"/>
      <c r="C1170" s="19" t="s">
        <v>91</v>
      </c>
      <c r="D1170" s="69" t="s">
        <v>2560</v>
      </c>
      <c r="E1170" s="14" t="s">
        <v>2</v>
      </c>
      <c r="F1170" s="294">
        <f>F1169</f>
        <v>104.17</v>
      </c>
      <c r="G1170" s="294"/>
      <c r="H1170" s="294"/>
      <c r="I1170" s="294"/>
      <c r="J1170" s="294"/>
      <c r="K1170" s="294">
        <f t="shared" si="589"/>
        <v>104.17</v>
      </c>
      <c r="L1170" s="294">
        <f t="shared" si="590"/>
        <v>104.17</v>
      </c>
      <c r="M1170" s="295">
        <v>1.2</v>
      </c>
      <c r="N1170" s="107">
        <f>ROUND(M1170*L1170,2)</f>
        <v>125</v>
      </c>
      <c r="O1170" s="11"/>
      <c r="P1170" s="11"/>
      <c r="Q1170" s="11">
        <f t="shared" si="584"/>
        <v>0</v>
      </c>
      <c r="R1170" s="11">
        <f t="shared" si="585"/>
        <v>0</v>
      </c>
      <c r="S1170" s="42">
        <f t="shared" si="586"/>
        <v>0</v>
      </c>
      <c r="T1170" s="60"/>
    </row>
    <row r="1171" spans="1:25" s="92" customFormat="1" ht="27" customHeight="1" x14ac:dyDescent="0.25">
      <c r="A1171" s="44" t="s">
        <v>1989</v>
      </c>
      <c r="B1171" s="230" t="s">
        <v>1627</v>
      </c>
      <c r="C1171" s="44" t="s">
        <v>90</v>
      </c>
      <c r="D1171" s="51" t="s">
        <v>1235</v>
      </c>
      <c r="E1171" s="41" t="s">
        <v>17</v>
      </c>
      <c r="F1171" s="78">
        <f>F1172</f>
        <v>1</v>
      </c>
      <c r="G1171" s="41"/>
      <c r="H1171" s="41"/>
      <c r="I1171" s="41"/>
      <c r="J1171" s="41"/>
      <c r="K1171" s="71">
        <f t="shared" si="589"/>
        <v>1</v>
      </c>
      <c r="L1171" s="100">
        <f t="shared" si="590"/>
        <v>1</v>
      </c>
      <c r="M1171" s="102">
        <v>1</v>
      </c>
      <c r="N1171" s="108">
        <f>ROUND(M1171*L1171,2)</f>
        <v>1</v>
      </c>
      <c r="O1171" s="42"/>
      <c r="P1171" s="42"/>
      <c r="Q1171" s="46">
        <f t="shared" si="584"/>
        <v>0</v>
      </c>
      <c r="R1171" s="46">
        <f t="shared" si="585"/>
        <v>0</v>
      </c>
      <c r="S1171" s="42">
        <f t="shared" si="586"/>
        <v>0</v>
      </c>
      <c r="T1171" s="62"/>
    </row>
    <row r="1172" spans="1:25" s="152" customFormat="1" ht="23.25" customHeight="1" x14ac:dyDescent="0.25">
      <c r="A1172" s="23" t="s">
        <v>1990</v>
      </c>
      <c r="B1172" s="19"/>
      <c r="C1172" s="19" t="s">
        <v>91</v>
      </c>
      <c r="D1172" s="214" t="s">
        <v>1288</v>
      </c>
      <c r="E1172" s="14" t="s">
        <v>17</v>
      </c>
      <c r="F1172" s="57">
        <v>1</v>
      </c>
      <c r="G1172" s="14"/>
      <c r="H1172" s="14"/>
      <c r="I1172" s="14"/>
      <c r="J1172" s="45"/>
      <c r="K1172" s="195">
        <f t="shared" si="589"/>
        <v>1</v>
      </c>
      <c r="L1172" s="101">
        <f t="shared" si="590"/>
        <v>1</v>
      </c>
      <c r="M1172" s="101">
        <v>1</v>
      </c>
      <c r="N1172" s="108">
        <f t="shared" ref="N1172" si="591">ROUND(M1172*L1172,2)</f>
        <v>1</v>
      </c>
      <c r="O1172" s="11"/>
      <c r="P1172" s="11"/>
      <c r="Q1172" s="11">
        <f t="shared" si="584"/>
        <v>0</v>
      </c>
      <c r="R1172" s="11">
        <f t="shared" si="585"/>
        <v>0</v>
      </c>
      <c r="S1172" s="42">
        <f t="shared" si="586"/>
        <v>0</v>
      </c>
      <c r="T1172" s="60"/>
      <c r="U1172" s="151"/>
    </row>
    <row r="1173" spans="1:25" s="92" customFormat="1" ht="27" customHeight="1" x14ac:dyDescent="0.25">
      <c r="A1173" s="44" t="s">
        <v>2510</v>
      </c>
      <c r="B1173" s="233" t="s">
        <v>1845</v>
      </c>
      <c r="C1173" s="44" t="s">
        <v>90</v>
      </c>
      <c r="D1173" s="51" t="s">
        <v>1609</v>
      </c>
      <c r="E1173" s="41" t="s">
        <v>17</v>
      </c>
      <c r="F1173" s="78">
        <f>F1174</f>
        <v>1</v>
      </c>
      <c r="G1173" s="41"/>
      <c r="H1173" s="41"/>
      <c r="I1173" s="41"/>
      <c r="J1173" s="41"/>
      <c r="K1173" s="71">
        <f t="shared" si="589"/>
        <v>1</v>
      </c>
      <c r="L1173" s="100">
        <f t="shared" si="590"/>
        <v>1</v>
      </c>
      <c r="M1173" s="102">
        <v>1</v>
      </c>
      <c r="N1173" s="108">
        <f>ROUND(M1173*L1173,2)</f>
        <v>1</v>
      </c>
      <c r="O1173" s="42"/>
      <c r="P1173" s="42"/>
      <c r="Q1173" s="46">
        <f t="shared" ref="Q1173:Q1176" si="592">ROUND(N1173*O1173,2)</f>
        <v>0</v>
      </c>
      <c r="R1173" s="46">
        <f t="shared" ref="R1173:R1176" si="593">ROUND(N1173*P1173,2)</f>
        <v>0</v>
      </c>
      <c r="S1173" s="42">
        <f t="shared" ref="S1173:S1176" si="594">ROUND(Q1173+R1173,2)</f>
        <v>0</v>
      </c>
      <c r="T1173" s="62" t="s">
        <v>94</v>
      </c>
    </row>
    <row r="1174" spans="1:25" s="130" customFormat="1" ht="22.5" customHeight="1" x14ac:dyDescent="0.2">
      <c r="A1174" s="128" t="s">
        <v>2511</v>
      </c>
      <c r="B1174" s="240"/>
      <c r="C1174" s="240" t="s">
        <v>91</v>
      </c>
      <c r="D1174" s="213" t="s">
        <v>1339</v>
      </c>
      <c r="E1174" s="123" t="s">
        <v>17</v>
      </c>
      <c r="F1174" s="242">
        <v>1</v>
      </c>
      <c r="G1174" s="241"/>
      <c r="H1174" s="120"/>
      <c r="I1174" s="30"/>
      <c r="J1174" s="243"/>
      <c r="K1174" s="30"/>
      <c r="L1174" s="124">
        <f t="shared" ref="L1174" si="595">F1174</f>
        <v>1</v>
      </c>
      <c r="M1174" s="122">
        <v>1</v>
      </c>
      <c r="N1174" s="229">
        <f t="shared" ref="N1174" si="596">M1174*L1174</f>
        <v>1</v>
      </c>
      <c r="O1174" s="25"/>
      <c r="P1174" s="25"/>
      <c r="Q1174" s="30">
        <f t="shared" si="592"/>
        <v>0</v>
      </c>
      <c r="R1174" s="30">
        <f t="shared" si="593"/>
        <v>0</v>
      </c>
      <c r="S1174" s="29">
        <f t="shared" si="594"/>
        <v>0</v>
      </c>
      <c r="T1174" s="29"/>
      <c r="U1174" s="131"/>
      <c r="V1174" s="131"/>
      <c r="W1174" s="131"/>
      <c r="X1174" s="131"/>
      <c r="Y1174" s="131"/>
    </row>
    <row r="1175" spans="1:25" s="88" customFormat="1" ht="15.75" customHeight="1" x14ac:dyDescent="0.25">
      <c r="A1175" s="44" t="s">
        <v>2611</v>
      </c>
      <c r="B1175" s="233"/>
      <c r="C1175" s="44" t="s">
        <v>90</v>
      </c>
      <c r="D1175" s="70" t="s">
        <v>2596</v>
      </c>
      <c r="E1175" s="41" t="s">
        <v>17</v>
      </c>
      <c r="F1175" s="71">
        <f>F1176</f>
        <v>1</v>
      </c>
      <c r="G1175" s="41"/>
      <c r="H1175" s="41"/>
      <c r="I1175" s="41"/>
      <c r="J1175" s="41"/>
      <c r="K1175" s="41"/>
      <c r="L1175" s="71">
        <f>L1176</f>
        <v>1</v>
      </c>
      <c r="M1175" s="100">
        <v>1</v>
      </c>
      <c r="N1175" s="106">
        <v>1</v>
      </c>
      <c r="O1175" s="42"/>
      <c r="P1175" s="42"/>
      <c r="Q1175" s="46">
        <f t="shared" si="592"/>
        <v>0</v>
      </c>
      <c r="R1175" s="46">
        <f t="shared" si="593"/>
        <v>0</v>
      </c>
      <c r="S1175" s="42">
        <f t="shared" si="594"/>
        <v>0</v>
      </c>
      <c r="T1175" s="62" t="s">
        <v>94</v>
      </c>
      <c r="U1175" s="87"/>
      <c r="V1175" s="87"/>
      <c r="W1175" s="87"/>
      <c r="X1175" s="87"/>
      <c r="Y1175" s="87"/>
    </row>
    <row r="1176" spans="1:25" s="330" customFormat="1" ht="22.5" customHeight="1" x14ac:dyDescent="0.25">
      <c r="A1176" s="316" t="s">
        <v>2612</v>
      </c>
      <c r="B1176" s="317"/>
      <c r="C1176" s="317" t="s">
        <v>91</v>
      </c>
      <c r="D1176" s="215" t="s">
        <v>2610</v>
      </c>
      <c r="E1176" s="319" t="s">
        <v>17</v>
      </c>
      <c r="F1176" s="331">
        <v>1</v>
      </c>
      <c r="G1176" s="321"/>
      <c r="H1176" s="322"/>
      <c r="I1176" s="323"/>
      <c r="J1176" s="324"/>
      <c r="K1176" s="323"/>
      <c r="L1176" s="325">
        <f t="shared" ref="L1176" si="597">F1176</f>
        <v>1</v>
      </c>
      <c r="M1176" s="326">
        <v>1</v>
      </c>
      <c r="N1176" s="327">
        <f t="shared" ref="N1176" si="598">M1176*L1176</f>
        <v>1</v>
      </c>
      <c r="O1176" s="25"/>
      <c r="P1176" s="25"/>
      <c r="Q1176" s="323">
        <f t="shared" si="592"/>
        <v>0</v>
      </c>
      <c r="R1176" s="323">
        <f t="shared" si="593"/>
        <v>0</v>
      </c>
      <c r="S1176" s="328">
        <f t="shared" si="594"/>
        <v>0</v>
      </c>
      <c r="T1176" s="328"/>
      <c r="U1176" s="329"/>
      <c r="V1176" s="329"/>
      <c r="W1176" s="329"/>
      <c r="X1176" s="329"/>
      <c r="Y1176" s="329"/>
    </row>
    <row r="1177" spans="1:25" s="86" customFormat="1" ht="22.5" customHeight="1" x14ac:dyDescent="0.25">
      <c r="A1177" s="65" t="s">
        <v>64</v>
      </c>
      <c r="B1177" s="65"/>
      <c r="C1177" s="65"/>
      <c r="D1177" s="49" t="s">
        <v>1357</v>
      </c>
      <c r="E1177" s="66"/>
      <c r="F1177" s="67"/>
      <c r="G1177" s="66"/>
      <c r="H1177" s="66"/>
      <c r="I1177" s="66"/>
      <c r="J1177" s="66"/>
      <c r="K1177" s="66"/>
      <c r="L1177" s="144"/>
      <c r="M1177" s="98"/>
      <c r="N1177" s="105"/>
      <c r="O1177" s="68"/>
      <c r="P1177" s="68"/>
      <c r="Q1177" s="39"/>
      <c r="R1177" s="39"/>
      <c r="S1177" s="68"/>
      <c r="T1177" s="68"/>
      <c r="U1177" s="85"/>
      <c r="V1177" s="85"/>
      <c r="W1177" s="85"/>
      <c r="X1177" s="85"/>
      <c r="Y1177" s="85"/>
    </row>
    <row r="1178" spans="1:25" s="92" customFormat="1" ht="32.25" customHeight="1" x14ac:dyDescent="0.25">
      <c r="A1178" s="44" t="s">
        <v>1991</v>
      </c>
      <c r="B1178" s="230" t="s">
        <v>1624</v>
      </c>
      <c r="C1178" s="44" t="s">
        <v>90</v>
      </c>
      <c r="D1178" s="51" t="s">
        <v>92</v>
      </c>
      <c r="E1178" s="41" t="s">
        <v>3</v>
      </c>
      <c r="F1178" s="71"/>
      <c r="G1178" s="41"/>
      <c r="H1178" s="41"/>
      <c r="I1178" s="43"/>
      <c r="J1178" s="43"/>
      <c r="K1178" s="43">
        <f>K1179</f>
        <v>3.26</v>
      </c>
      <c r="L1178" s="43"/>
      <c r="M1178" s="100"/>
      <c r="N1178" s="43">
        <f>K1178</f>
        <v>3.26</v>
      </c>
      <c r="O1178" s="42"/>
      <c r="P1178" s="42"/>
      <c r="Q1178" s="46">
        <f t="shared" si="584"/>
        <v>0</v>
      </c>
      <c r="R1178" s="46">
        <f t="shared" si="585"/>
        <v>0</v>
      </c>
      <c r="S1178" s="42">
        <f t="shared" si="586"/>
        <v>0</v>
      </c>
      <c r="T1178" s="42" t="s">
        <v>93</v>
      </c>
      <c r="U1178" s="91"/>
      <c r="V1178" s="91"/>
      <c r="W1178" s="91"/>
      <c r="X1178" s="91"/>
      <c r="Y1178" s="91"/>
    </row>
    <row r="1179" spans="1:25" s="152" customFormat="1" ht="22.5" customHeight="1" x14ac:dyDescent="0.25">
      <c r="A1179" s="19" t="s">
        <v>1992</v>
      </c>
      <c r="B1179" s="23"/>
      <c r="C1179" s="23" t="s">
        <v>91</v>
      </c>
      <c r="D1179" s="215" t="s">
        <v>763</v>
      </c>
      <c r="E1179" s="28" t="s">
        <v>1228</v>
      </c>
      <c r="F1179" s="59"/>
      <c r="G1179" s="28"/>
      <c r="H1179" s="28"/>
      <c r="I1179" s="11"/>
      <c r="J1179" s="76">
        <v>1.65</v>
      </c>
      <c r="K1179" s="11">
        <f>0.63*3.14*J1179</f>
        <v>3.26</v>
      </c>
      <c r="L1179" s="11">
        <f>J1179</f>
        <v>1.65</v>
      </c>
      <c r="M1179" s="101">
        <v>1.1000000000000001</v>
      </c>
      <c r="N1179" s="107">
        <v>10.923</v>
      </c>
      <c r="O1179" s="25"/>
      <c r="P1179" s="25"/>
      <c r="Q1179" s="11">
        <f t="shared" si="584"/>
        <v>0</v>
      </c>
      <c r="R1179" s="11">
        <f t="shared" si="585"/>
        <v>0</v>
      </c>
      <c r="S1179" s="25">
        <f t="shared" si="586"/>
        <v>0</v>
      </c>
      <c r="T1179" s="25"/>
      <c r="U1179" s="151"/>
      <c r="V1179" s="151"/>
      <c r="W1179" s="151"/>
      <c r="X1179" s="151"/>
      <c r="Y1179" s="151"/>
    </row>
    <row r="1180" spans="1:25" s="88" customFormat="1" ht="27.75" customHeight="1" x14ac:dyDescent="0.25">
      <c r="A1180" s="44" t="s">
        <v>1993</v>
      </c>
      <c r="B1180" s="230" t="s">
        <v>1627</v>
      </c>
      <c r="C1180" s="40" t="s">
        <v>90</v>
      </c>
      <c r="D1180" s="72" t="s">
        <v>192</v>
      </c>
      <c r="E1180" s="41" t="s">
        <v>17</v>
      </c>
      <c r="F1180" s="71">
        <f>F1181</f>
        <v>1</v>
      </c>
      <c r="G1180" s="71"/>
      <c r="H1180" s="71"/>
      <c r="I1180" s="71"/>
      <c r="J1180" s="71"/>
      <c r="K1180" s="71"/>
      <c r="L1180" s="73">
        <f t="shared" ref="L1180:L1181" si="599">F1180</f>
        <v>1</v>
      </c>
      <c r="M1180" s="102">
        <v>1</v>
      </c>
      <c r="N1180" s="108">
        <f t="shared" ref="N1180:N1181" si="600">M1180*L1180</f>
        <v>1</v>
      </c>
      <c r="O1180" s="42"/>
      <c r="P1180" s="42"/>
      <c r="Q1180" s="46">
        <f t="shared" si="584"/>
        <v>0</v>
      </c>
      <c r="R1180" s="46">
        <f t="shared" si="585"/>
        <v>0</v>
      </c>
      <c r="S1180" s="42">
        <f t="shared" si="586"/>
        <v>0</v>
      </c>
      <c r="T1180" s="63"/>
      <c r="U1180" s="87"/>
      <c r="V1180" s="87"/>
      <c r="W1180" s="87"/>
      <c r="X1180" s="87"/>
      <c r="Y1180" s="87"/>
    </row>
    <row r="1181" spans="1:25" s="112" customFormat="1" ht="27.75" customHeight="1" x14ac:dyDescent="0.25">
      <c r="A1181" s="19" t="s">
        <v>1994</v>
      </c>
      <c r="B1181" s="23"/>
      <c r="C1181" s="19" t="s">
        <v>91</v>
      </c>
      <c r="D1181" s="215" t="s">
        <v>1385</v>
      </c>
      <c r="E1181" s="28" t="s">
        <v>17</v>
      </c>
      <c r="F1181" s="59">
        <v>1</v>
      </c>
      <c r="G1181" s="59"/>
      <c r="H1181" s="59"/>
      <c r="I1181" s="59"/>
      <c r="J1181" s="71"/>
      <c r="K1181" s="192"/>
      <c r="L1181" s="58">
        <f t="shared" si="599"/>
        <v>1</v>
      </c>
      <c r="M1181" s="101">
        <v>1</v>
      </c>
      <c r="N1181" s="107">
        <f t="shared" si="600"/>
        <v>1</v>
      </c>
      <c r="O1181" s="25"/>
      <c r="P1181" s="25"/>
      <c r="Q1181" s="11">
        <f t="shared" si="584"/>
        <v>0</v>
      </c>
      <c r="R1181" s="11">
        <f t="shared" si="585"/>
        <v>0</v>
      </c>
      <c r="S1181" s="42">
        <f t="shared" si="586"/>
        <v>0</v>
      </c>
      <c r="T1181" s="60"/>
      <c r="U1181" s="111"/>
      <c r="V1181" s="111"/>
      <c r="W1181" s="111"/>
      <c r="X1181" s="111"/>
      <c r="Y1181" s="111"/>
    </row>
    <row r="1182" spans="1:25" s="92" customFormat="1" ht="27" customHeight="1" x14ac:dyDescent="0.25">
      <c r="A1182" s="44" t="s">
        <v>1995</v>
      </c>
      <c r="B1182" s="230" t="s">
        <v>1627</v>
      </c>
      <c r="C1182" s="44" t="s">
        <v>90</v>
      </c>
      <c r="D1182" s="51" t="s">
        <v>1235</v>
      </c>
      <c r="E1182" s="41" t="s">
        <v>17</v>
      </c>
      <c r="F1182" s="78">
        <f>F1183</f>
        <v>1</v>
      </c>
      <c r="G1182" s="41"/>
      <c r="H1182" s="41"/>
      <c r="I1182" s="41"/>
      <c r="J1182" s="41"/>
      <c r="K1182" s="71"/>
      <c r="L1182" s="172">
        <f>F1182</f>
        <v>1</v>
      </c>
      <c r="M1182" s="102">
        <v>1</v>
      </c>
      <c r="N1182" s="173">
        <f>M1182*L1182</f>
        <v>1</v>
      </c>
      <c r="O1182" s="42"/>
      <c r="P1182" s="42"/>
      <c r="Q1182" s="46">
        <f t="shared" si="584"/>
        <v>0</v>
      </c>
      <c r="R1182" s="46">
        <f t="shared" si="585"/>
        <v>0</v>
      </c>
      <c r="S1182" s="42">
        <f t="shared" si="586"/>
        <v>0</v>
      </c>
      <c r="T1182" s="62"/>
    </row>
    <row r="1183" spans="1:25" s="152" customFormat="1" ht="23.25" customHeight="1" x14ac:dyDescent="0.25">
      <c r="A1183" s="19" t="s">
        <v>1996</v>
      </c>
      <c r="B1183" s="19"/>
      <c r="C1183" s="19" t="s">
        <v>91</v>
      </c>
      <c r="D1183" s="215" t="s">
        <v>1358</v>
      </c>
      <c r="E1183" s="14" t="s">
        <v>17</v>
      </c>
      <c r="F1183" s="57">
        <v>1</v>
      </c>
      <c r="G1183" s="14"/>
      <c r="H1183" s="14"/>
      <c r="I1183" s="14"/>
      <c r="J1183" s="14"/>
      <c r="K1183" s="58"/>
      <c r="L1183" s="234">
        <f>F1183</f>
        <v>1</v>
      </c>
      <c r="M1183" s="101">
        <v>1</v>
      </c>
      <c r="N1183" s="235">
        <f>M1183*L1183</f>
        <v>1</v>
      </c>
      <c r="O1183" s="11"/>
      <c r="P1183" s="11"/>
      <c r="Q1183" s="11">
        <f t="shared" si="584"/>
        <v>0</v>
      </c>
      <c r="R1183" s="11">
        <f t="shared" si="585"/>
        <v>0</v>
      </c>
      <c r="S1183" s="25">
        <f t="shared" si="586"/>
        <v>0</v>
      </c>
      <c r="T1183" s="60"/>
      <c r="U1183" s="151"/>
    </row>
    <row r="1184" spans="1:25" s="88" customFormat="1" ht="15.75" customHeight="1" x14ac:dyDescent="0.25">
      <c r="A1184" s="44" t="s">
        <v>1997</v>
      </c>
      <c r="B1184" s="44"/>
      <c r="C1184" s="44" t="s">
        <v>90</v>
      </c>
      <c r="D1184" s="70" t="s">
        <v>851</v>
      </c>
      <c r="E1184" s="41" t="s">
        <v>17</v>
      </c>
      <c r="F1184" s="41">
        <f>F1185</f>
        <v>1</v>
      </c>
      <c r="G1184" s="41"/>
      <c r="H1184" s="41"/>
      <c r="I1184" s="41"/>
      <c r="J1184" s="41"/>
      <c r="K1184" s="41"/>
      <c r="L1184" s="100">
        <v>1</v>
      </c>
      <c r="M1184" s="100">
        <v>1</v>
      </c>
      <c r="N1184" s="106">
        <v>1</v>
      </c>
      <c r="O1184" s="42"/>
      <c r="P1184" s="42"/>
      <c r="Q1184" s="46">
        <f t="shared" si="584"/>
        <v>0</v>
      </c>
      <c r="R1184" s="46">
        <f t="shared" si="585"/>
        <v>0</v>
      </c>
      <c r="S1184" s="42">
        <f t="shared" si="586"/>
        <v>0</v>
      </c>
      <c r="T1184" s="63"/>
      <c r="U1184" s="87"/>
      <c r="V1184" s="87"/>
      <c r="W1184" s="87"/>
      <c r="X1184" s="87"/>
      <c r="Y1184" s="87"/>
    </row>
    <row r="1185" spans="1:25" s="152" customFormat="1" ht="17.25" customHeight="1" x14ac:dyDescent="0.25">
      <c r="A1185" s="19" t="s">
        <v>1998</v>
      </c>
      <c r="B1185" s="19"/>
      <c r="C1185" s="19" t="s">
        <v>91</v>
      </c>
      <c r="D1185" s="215" t="s">
        <v>1388</v>
      </c>
      <c r="E1185" s="14" t="s">
        <v>17</v>
      </c>
      <c r="F1185" s="14">
        <v>1</v>
      </c>
      <c r="G1185" s="14"/>
      <c r="H1185" s="14"/>
      <c r="I1185" s="14"/>
      <c r="J1185" s="14"/>
      <c r="K1185" s="14"/>
      <c r="L1185" s="234">
        <f>F1185</f>
        <v>1</v>
      </c>
      <c r="M1185" s="234">
        <v>1</v>
      </c>
      <c r="N1185" s="235">
        <f>M1185*L1185</f>
        <v>1</v>
      </c>
      <c r="O1185" s="11"/>
      <c r="P1185" s="11"/>
      <c r="Q1185" s="11">
        <f t="shared" si="584"/>
        <v>0</v>
      </c>
      <c r="R1185" s="11">
        <f t="shared" si="585"/>
        <v>0</v>
      </c>
      <c r="S1185" s="25">
        <f t="shared" si="586"/>
        <v>0</v>
      </c>
      <c r="T1185" s="60"/>
      <c r="U1185" s="151"/>
    </row>
    <row r="1186" spans="1:25" s="92" customFormat="1" ht="27" customHeight="1" x14ac:dyDescent="0.25">
      <c r="A1186" s="44" t="s">
        <v>1999</v>
      </c>
      <c r="B1186" s="230" t="s">
        <v>1626</v>
      </c>
      <c r="C1186" s="44" t="s">
        <v>90</v>
      </c>
      <c r="D1186" s="51" t="s">
        <v>876</v>
      </c>
      <c r="E1186" s="41" t="s">
        <v>3</v>
      </c>
      <c r="F1186" s="78">
        <f>F1187</f>
        <v>5.62</v>
      </c>
      <c r="G1186" s="41"/>
      <c r="H1186" s="41"/>
      <c r="I1186" s="41"/>
      <c r="J1186" s="41"/>
      <c r="K1186" s="78">
        <f>F1186</f>
        <v>5.62</v>
      </c>
      <c r="L1186" s="100">
        <f>K1186</f>
        <v>5.62</v>
      </c>
      <c r="M1186" s="102">
        <v>1</v>
      </c>
      <c r="N1186" s="108">
        <f>ROUND(M1186*L1186,2)</f>
        <v>5.62</v>
      </c>
      <c r="O1186" s="42"/>
      <c r="P1186" s="42"/>
      <c r="Q1186" s="46">
        <f t="shared" si="584"/>
        <v>0</v>
      </c>
      <c r="R1186" s="46">
        <f t="shared" si="585"/>
        <v>0</v>
      </c>
      <c r="S1186" s="42">
        <f t="shared" si="586"/>
        <v>0</v>
      </c>
      <c r="T1186" s="62"/>
    </row>
    <row r="1187" spans="1:25" s="152" customFormat="1" ht="38.25" customHeight="1" x14ac:dyDescent="0.25">
      <c r="A1187" s="19" t="s">
        <v>2000</v>
      </c>
      <c r="B1187" s="19"/>
      <c r="C1187" s="19" t="s">
        <v>91</v>
      </c>
      <c r="D1187" s="216" t="s">
        <v>1285</v>
      </c>
      <c r="E1187" s="14" t="s">
        <v>3</v>
      </c>
      <c r="F1187" s="57">
        <v>5.62</v>
      </c>
      <c r="G1187" s="14"/>
      <c r="H1187" s="14"/>
      <c r="I1187" s="14"/>
      <c r="J1187" s="45"/>
      <c r="K1187" s="193">
        <f>F1187</f>
        <v>5.62</v>
      </c>
      <c r="L1187" s="101">
        <f>K1187</f>
        <v>5.62</v>
      </c>
      <c r="M1187" s="101">
        <v>1.1000000000000001</v>
      </c>
      <c r="N1187" s="107">
        <f>ROUND(M1187*L1187,2)</f>
        <v>6.18</v>
      </c>
      <c r="O1187" s="11"/>
      <c r="P1187" s="11"/>
      <c r="Q1187" s="11">
        <f t="shared" si="584"/>
        <v>0</v>
      </c>
      <c r="R1187" s="11">
        <f t="shared" si="585"/>
        <v>0</v>
      </c>
      <c r="S1187" s="42">
        <f t="shared" si="586"/>
        <v>0</v>
      </c>
      <c r="T1187" s="60"/>
      <c r="U1187" s="151"/>
    </row>
    <row r="1188" spans="1:25" s="152" customFormat="1" ht="25.5" customHeight="1" x14ac:dyDescent="0.25">
      <c r="A1188" s="19" t="s">
        <v>2565</v>
      </c>
      <c r="B1188" s="19"/>
      <c r="C1188" s="19" t="s">
        <v>91</v>
      </c>
      <c r="D1188" s="69" t="s">
        <v>2560</v>
      </c>
      <c r="E1188" s="14" t="s">
        <v>2</v>
      </c>
      <c r="F1188" s="294">
        <f>F1187</f>
        <v>5.62</v>
      </c>
      <c r="G1188" s="294"/>
      <c r="H1188" s="294"/>
      <c r="I1188" s="294"/>
      <c r="J1188" s="294"/>
      <c r="K1188" s="294">
        <f>F1188</f>
        <v>5.62</v>
      </c>
      <c r="L1188" s="294">
        <f>K1188</f>
        <v>5.62</v>
      </c>
      <c r="M1188" s="295">
        <v>1.2</v>
      </c>
      <c r="N1188" s="107">
        <f>ROUND(M1188*L1188,2)</f>
        <v>6.74</v>
      </c>
      <c r="O1188" s="11"/>
      <c r="P1188" s="11"/>
      <c r="Q1188" s="11">
        <f t="shared" si="584"/>
        <v>0</v>
      </c>
      <c r="R1188" s="11">
        <f t="shared" si="585"/>
        <v>0</v>
      </c>
      <c r="S1188" s="42">
        <f t="shared" si="586"/>
        <v>0</v>
      </c>
      <c r="T1188" s="60"/>
    </row>
    <row r="1189" spans="1:25" s="88" customFormat="1" ht="15.75" customHeight="1" x14ac:dyDescent="0.25">
      <c r="A1189" s="44" t="s">
        <v>2613</v>
      </c>
      <c r="B1189" s="233"/>
      <c r="C1189" s="44" t="s">
        <v>90</v>
      </c>
      <c r="D1189" s="70" t="s">
        <v>2596</v>
      </c>
      <c r="E1189" s="41" t="s">
        <v>17</v>
      </c>
      <c r="F1189" s="71">
        <f>F1190</f>
        <v>1</v>
      </c>
      <c r="G1189" s="41"/>
      <c r="H1189" s="41"/>
      <c r="I1189" s="41"/>
      <c r="J1189" s="41"/>
      <c r="K1189" s="41"/>
      <c r="L1189" s="71">
        <f>L1190</f>
        <v>1</v>
      </c>
      <c r="M1189" s="100">
        <v>1</v>
      </c>
      <c r="N1189" s="106">
        <v>1</v>
      </c>
      <c r="O1189" s="42"/>
      <c r="P1189" s="42"/>
      <c r="Q1189" s="46">
        <f t="shared" ref="Q1189:Q1190" si="601">ROUND(N1189*O1189,2)</f>
        <v>0</v>
      </c>
      <c r="R1189" s="46">
        <f t="shared" ref="R1189:R1190" si="602">ROUND(N1189*P1189,2)</f>
        <v>0</v>
      </c>
      <c r="S1189" s="42">
        <f t="shared" ref="S1189:S1190" si="603">ROUND(Q1189+R1189,2)</f>
        <v>0</v>
      </c>
      <c r="T1189" s="62" t="s">
        <v>94</v>
      </c>
      <c r="U1189" s="87"/>
      <c r="V1189" s="87"/>
      <c r="W1189" s="87"/>
      <c r="X1189" s="87"/>
      <c r="Y1189" s="87"/>
    </row>
    <row r="1190" spans="1:25" s="152" customFormat="1" ht="22.5" customHeight="1" x14ac:dyDescent="0.25">
      <c r="A1190" s="19" t="s">
        <v>2614</v>
      </c>
      <c r="B1190" s="23"/>
      <c r="C1190" s="23" t="s">
        <v>91</v>
      </c>
      <c r="D1190" s="215" t="s">
        <v>1384</v>
      </c>
      <c r="E1190" s="14" t="s">
        <v>17</v>
      </c>
      <c r="F1190" s="162">
        <v>1</v>
      </c>
      <c r="G1190" s="149"/>
      <c r="H1190" s="28"/>
      <c r="I1190" s="11"/>
      <c r="J1190" s="171"/>
      <c r="K1190" s="11"/>
      <c r="L1190" s="58">
        <f t="shared" ref="L1190" si="604">F1190</f>
        <v>1</v>
      </c>
      <c r="M1190" s="101">
        <v>1</v>
      </c>
      <c r="N1190" s="107">
        <f t="shared" ref="N1190" si="605">M1190*L1190</f>
        <v>1</v>
      </c>
      <c r="O1190" s="25"/>
      <c r="P1190" s="25"/>
      <c r="Q1190" s="11">
        <f t="shared" si="601"/>
        <v>0</v>
      </c>
      <c r="R1190" s="11">
        <f t="shared" si="602"/>
        <v>0</v>
      </c>
      <c r="S1190" s="25">
        <f t="shared" si="603"/>
        <v>0</v>
      </c>
      <c r="T1190" s="25"/>
      <c r="U1190" s="151"/>
      <c r="V1190" s="151"/>
      <c r="W1190" s="151"/>
      <c r="X1190" s="151"/>
      <c r="Y1190" s="151"/>
    </row>
    <row r="1191" spans="1:25" s="86" customFormat="1" ht="22.5" customHeight="1" x14ac:dyDescent="0.25">
      <c r="A1191" s="65" t="s">
        <v>65</v>
      </c>
      <c r="B1191" s="65"/>
      <c r="C1191" s="65"/>
      <c r="D1191" s="49" t="s">
        <v>1359</v>
      </c>
      <c r="E1191" s="66"/>
      <c r="F1191" s="67"/>
      <c r="G1191" s="66"/>
      <c r="H1191" s="66"/>
      <c r="I1191" s="66"/>
      <c r="J1191" s="41"/>
      <c r="K1191" s="191"/>
      <c r="L1191" s="144"/>
      <c r="M1191" s="98"/>
      <c r="N1191" s="105"/>
      <c r="O1191" s="68"/>
      <c r="P1191" s="68"/>
      <c r="Q1191" s="39"/>
      <c r="R1191" s="39"/>
      <c r="S1191" s="68"/>
      <c r="T1191" s="68"/>
      <c r="U1191" s="85"/>
      <c r="V1191" s="85"/>
      <c r="W1191" s="85"/>
      <c r="X1191" s="85"/>
      <c r="Y1191" s="85"/>
    </row>
    <row r="1192" spans="1:25" s="92" customFormat="1" ht="32.25" customHeight="1" x14ac:dyDescent="0.25">
      <c r="A1192" s="44" t="s">
        <v>2001</v>
      </c>
      <c r="B1192" s="230" t="s">
        <v>1624</v>
      </c>
      <c r="C1192" s="44" t="s">
        <v>90</v>
      </c>
      <c r="D1192" s="51" t="s">
        <v>92</v>
      </c>
      <c r="E1192" s="41" t="s">
        <v>3</v>
      </c>
      <c r="F1192" s="71"/>
      <c r="G1192" s="41"/>
      <c r="H1192" s="41"/>
      <c r="I1192" s="43"/>
      <c r="J1192" s="43"/>
      <c r="K1192" s="43">
        <f>SUM(K1193:K1200)</f>
        <v>72.19</v>
      </c>
      <c r="L1192" s="43"/>
      <c r="M1192" s="100"/>
      <c r="N1192" s="43">
        <f>K1192</f>
        <v>72.19</v>
      </c>
      <c r="O1192" s="42"/>
      <c r="P1192" s="42"/>
      <c r="Q1192" s="46">
        <f t="shared" si="584"/>
        <v>0</v>
      </c>
      <c r="R1192" s="46">
        <f t="shared" si="585"/>
        <v>0</v>
      </c>
      <c r="S1192" s="42">
        <f t="shared" si="586"/>
        <v>0</v>
      </c>
      <c r="T1192" s="42" t="s">
        <v>93</v>
      </c>
      <c r="U1192" s="91"/>
      <c r="V1192" s="91"/>
      <c r="W1192" s="91"/>
      <c r="X1192" s="91"/>
      <c r="Y1192" s="91"/>
    </row>
    <row r="1193" spans="1:25" s="92" customFormat="1" ht="22.5" customHeight="1" x14ac:dyDescent="0.25">
      <c r="A1193" s="19" t="s">
        <v>2002</v>
      </c>
      <c r="B1193" s="23"/>
      <c r="C1193" s="23" t="s">
        <v>91</v>
      </c>
      <c r="D1193" s="215" t="s">
        <v>1374</v>
      </c>
      <c r="E1193" s="28" t="s">
        <v>1228</v>
      </c>
      <c r="F1193" s="59"/>
      <c r="G1193" s="28">
        <v>0.7</v>
      </c>
      <c r="H1193" s="28">
        <v>0.25</v>
      </c>
      <c r="I1193" s="11">
        <f>(G1193+H1193)*2</f>
        <v>1.9</v>
      </c>
      <c r="J1193" s="163">
        <v>13.35</v>
      </c>
      <c r="K1193" s="189">
        <f>I1193*J1193</f>
        <v>25.37</v>
      </c>
      <c r="L1193" s="11">
        <f>J1193</f>
        <v>13.35</v>
      </c>
      <c r="M1193" s="101">
        <v>1.1000000000000001</v>
      </c>
      <c r="N1193" s="133">
        <f>M1193*L1193</f>
        <v>14.685</v>
      </c>
      <c r="O1193" s="25"/>
      <c r="P1193" s="25"/>
      <c r="Q1193" s="11">
        <f t="shared" si="584"/>
        <v>0</v>
      </c>
      <c r="R1193" s="11">
        <f t="shared" si="585"/>
        <v>0</v>
      </c>
      <c r="S1193" s="42">
        <f t="shared" si="586"/>
        <v>0</v>
      </c>
      <c r="T1193" s="42"/>
      <c r="U1193" s="91"/>
      <c r="V1193" s="91"/>
      <c r="W1193" s="91"/>
      <c r="X1193" s="91"/>
      <c r="Y1193" s="91"/>
    </row>
    <row r="1194" spans="1:25" s="92" customFormat="1" ht="22.5" customHeight="1" x14ac:dyDescent="0.25">
      <c r="A1194" s="19" t="s">
        <v>2003</v>
      </c>
      <c r="B1194" s="23"/>
      <c r="C1194" s="23" t="s">
        <v>91</v>
      </c>
      <c r="D1194" s="215" t="s">
        <v>1329</v>
      </c>
      <c r="E1194" s="28" t="s">
        <v>1228</v>
      </c>
      <c r="F1194" s="59"/>
      <c r="G1194" s="28"/>
      <c r="H1194" s="28"/>
      <c r="I1194" s="11">
        <f t="shared" ref="I1194" si="606">(G1194+H1194)*2</f>
        <v>0</v>
      </c>
      <c r="J1194" s="163">
        <v>19.02</v>
      </c>
      <c r="K1194" s="189">
        <f>J1194*0.4*3.14</f>
        <v>23.89</v>
      </c>
      <c r="L1194" s="11">
        <f t="shared" ref="L1194" si="607">J1194</f>
        <v>19.02</v>
      </c>
      <c r="M1194" s="101">
        <v>1.1000000000000001</v>
      </c>
      <c r="N1194" s="133">
        <f>M1194*L1194</f>
        <v>20.922000000000001</v>
      </c>
      <c r="O1194" s="25"/>
      <c r="P1194" s="25"/>
      <c r="Q1194" s="11">
        <f t="shared" si="584"/>
        <v>0</v>
      </c>
      <c r="R1194" s="11">
        <f t="shared" si="585"/>
        <v>0</v>
      </c>
      <c r="S1194" s="42">
        <f t="shared" si="586"/>
        <v>0</v>
      </c>
      <c r="T1194" s="42"/>
      <c r="U1194" s="91"/>
      <c r="V1194" s="91"/>
      <c r="W1194" s="91"/>
      <c r="X1194" s="91"/>
      <c r="Y1194" s="91"/>
    </row>
    <row r="1195" spans="1:25" s="92" customFormat="1" ht="23.25" customHeight="1" x14ac:dyDescent="0.2">
      <c r="A1195" s="19" t="s">
        <v>2004</v>
      </c>
      <c r="B1195" s="23"/>
      <c r="C1195" s="23" t="s">
        <v>91</v>
      </c>
      <c r="D1195" s="215" t="s">
        <v>1274</v>
      </c>
      <c r="E1195" s="14" t="s">
        <v>17</v>
      </c>
      <c r="F1195" s="145">
        <v>2</v>
      </c>
      <c r="G1195" s="149"/>
      <c r="H1195" s="28"/>
      <c r="I1195" s="11"/>
      <c r="J1195" s="178"/>
      <c r="K1195" s="189"/>
      <c r="L1195" s="58">
        <f t="shared" ref="L1195:L1202" si="608">F1195</f>
        <v>2</v>
      </c>
      <c r="M1195" s="101">
        <v>1</v>
      </c>
      <c r="N1195" s="133">
        <f t="shared" ref="N1195:N1202" si="609">M1195*L1195</f>
        <v>2</v>
      </c>
      <c r="O1195" s="25"/>
      <c r="P1195" s="25"/>
      <c r="Q1195" s="11">
        <f t="shared" si="584"/>
        <v>0</v>
      </c>
      <c r="R1195" s="11">
        <f t="shared" si="585"/>
        <v>0</v>
      </c>
      <c r="S1195" s="42">
        <f t="shared" si="586"/>
        <v>0</v>
      </c>
      <c r="T1195" s="42"/>
      <c r="U1195" s="91"/>
      <c r="V1195" s="91"/>
      <c r="W1195" s="91"/>
      <c r="X1195" s="91"/>
      <c r="Y1195" s="91"/>
    </row>
    <row r="1196" spans="1:25" s="92" customFormat="1" ht="26.25" customHeight="1" x14ac:dyDescent="0.2">
      <c r="A1196" s="19" t="s">
        <v>2005</v>
      </c>
      <c r="B1196" s="23"/>
      <c r="C1196" s="23" t="s">
        <v>91</v>
      </c>
      <c r="D1196" s="215" t="s">
        <v>1375</v>
      </c>
      <c r="E1196" s="14" t="s">
        <v>17</v>
      </c>
      <c r="F1196" s="145">
        <v>2</v>
      </c>
      <c r="G1196" s="149"/>
      <c r="H1196" s="28"/>
      <c r="I1196" s="11"/>
      <c r="J1196" s="178"/>
      <c r="K1196" s="189">
        <v>1.04</v>
      </c>
      <c r="L1196" s="58">
        <f t="shared" si="608"/>
        <v>2</v>
      </c>
      <c r="M1196" s="101">
        <v>1</v>
      </c>
      <c r="N1196" s="133">
        <f t="shared" si="609"/>
        <v>2</v>
      </c>
      <c r="O1196" s="25"/>
      <c r="P1196" s="25"/>
      <c r="Q1196" s="11">
        <f t="shared" si="584"/>
        <v>0</v>
      </c>
      <c r="R1196" s="11">
        <f t="shared" si="585"/>
        <v>0</v>
      </c>
      <c r="S1196" s="42">
        <f t="shared" si="586"/>
        <v>0</v>
      </c>
      <c r="T1196" s="42"/>
      <c r="U1196" s="91"/>
      <c r="V1196" s="91"/>
      <c r="W1196" s="91"/>
      <c r="X1196" s="91"/>
      <c r="Y1196" s="91"/>
    </row>
    <row r="1197" spans="1:25" s="92" customFormat="1" ht="26.25" customHeight="1" x14ac:dyDescent="0.2">
      <c r="A1197" s="19" t="s">
        <v>2006</v>
      </c>
      <c r="B1197" s="23"/>
      <c r="C1197" s="23" t="s">
        <v>91</v>
      </c>
      <c r="D1197" s="215" t="s">
        <v>1376</v>
      </c>
      <c r="E1197" s="14" t="s">
        <v>17</v>
      </c>
      <c r="F1197" s="145">
        <v>8</v>
      </c>
      <c r="G1197" s="149"/>
      <c r="H1197" s="28"/>
      <c r="I1197" s="11"/>
      <c r="J1197" s="178"/>
      <c r="K1197" s="189">
        <v>7.32</v>
      </c>
      <c r="L1197" s="58">
        <f t="shared" si="608"/>
        <v>8</v>
      </c>
      <c r="M1197" s="101">
        <v>1</v>
      </c>
      <c r="N1197" s="133">
        <f t="shared" si="609"/>
        <v>8</v>
      </c>
      <c r="O1197" s="25"/>
      <c r="P1197" s="25"/>
      <c r="Q1197" s="11">
        <f t="shared" si="584"/>
        <v>0</v>
      </c>
      <c r="R1197" s="11">
        <f t="shared" si="585"/>
        <v>0</v>
      </c>
      <c r="S1197" s="42">
        <f t="shared" si="586"/>
        <v>0</v>
      </c>
      <c r="T1197" s="42"/>
      <c r="U1197" s="91"/>
      <c r="V1197" s="91"/>
      <c r="W1197" s="91"/>
      <c r="X1197" s="91"/>
      <c r="Y1197" s="91"/>
    </row>
    <row r="1198" spans="1:25" s="92" customFormat="1" ht="36" customHeight="1" x14ac:dyDescent="0.2">
      <c r="A1198" s="19" t="s">
        <v>2007</v>
      </c>
      <c r="B1198" s="23"/>
      <c r="C1198" s="23" t="s">
        <v>91</v>
      </c>
      <c r="D1198" s="215" t="s">
        <v>1377</v>
      </c>
      <c r="E1198" s="14" t="s">
        <v>17</v>
      </c>
      <c r="F1198" s="145">
        <v>8</v>
      </c>
      <c r="G1198" s="149"/>
      <c r="H1198" s="28"/>
      <c r="I1198" s="11"/>
      <c r="J1198" s="178"/>
      <c r="K1198" s="189">
        <v>4.5</v>
      </c>
      <c r="L1198" s="58">
        <f t="shared" si="608"/>
        <v>8</v>
      </c>
      <c r="M1198" s="101">
        <v>1</v>
      </c>
      <c r="N1198" s="133">
        <f t="shared" si="609"/>
        <v>8</v>
      </c>
      <c r="O1198" s="25"/>
      <c r="P1198" s="25"/>
      <c r="Q1198" s="11">
        <f t="shared" si="584"/>
        <v>0</v>
      </c>
      <c r="R1198" s="11">
        <f t="shared" si="585"/>
        <v>0</v>
      </c>
      <c r="S1198" s="42">
        <f t="shared" si="586"/>
        <v>0</v>
      </c>
      <c r="T1198" s="42"/>
      <c r="U1198" s="91"/>
      <c r="V1198" s="91"/>
      <c r="W1198" s="91"/>
      <c r="X1198" s="91"/>
      <c r="Y1198" s="91"/>
    </row>
    <row r="1199" spans="1:25" s="92" customFormat="1" ht="36" customHeight="1" x14ac:dyDescent="0.2">
      <c r="A1199" s="19" t="s">
        <v>2008</v>
      </c>
      <c r="B1199" s="23"/>
      <c r="C1199" s="23" t="s">
        <v>91</v>
      </c>
      <c r="D1199" s="215" t="s">
        <v>1378</v>
      </c>
      <c r="E1199" s="14" t="s">
        <v>17</v>
      </c>
      <c r="F1199" s="145">
        <v>4</v>
      </c>
      <c r="G1199" s="149"/>
      <c r="H1199" s="28"/>
      <c r="I1199" s="11"/>
      <c r="J1199" s="178"/>
      <c r="K1199" s="189">
        <v>9.5</v>
      </c>
      <c r="L1199" s="58">
        <f t="shared" si="608"/>
        <v>4</v>
      </c>
      <c r="M1199" s="101">
        <v>1</v>
      </c>
      <c r="N1199" s="133">
        <f t="shared" si="609"/>
        <v>4</v>
      </c>
      <c r="O1199" s="25"/>
      <c r="P1199" s="25"/>
      <c r="Q1199" s="11">
        <f t="shared" si="584"/>
        <v>0</v>
      </c>
      <c r="R1199" s="11">
        <f t="shared" si="585"/>
        <v>0</v>
      </c>
      <c r="S1199" s="42">
        <f t="shared" si="586"/>
        <v>0</v>
      </c>
      <c r="T1199" s="42"/>
      <c r="U1199" s="91"/>
      <c r="V1199" s="91"/>
      <c r="W1199" s="91"/>
      <c r="X1199" s="91"/>
      <c r="Y1199" s="91"/>
    </row>
    <row r="1200" spans="1:25" s="92" customFormat="1" ht="32.25" customHeight="1" x14ac:dyDescent="0.2">
      <c r="A1200" s="19" t="s">
        <v>2009</v>
      </c>
      <c r="B1200" s="23"/>
      <c r="C1200" s="23" t="s">
        <v>91</v>
      </c>
      <c r="D1200" s="214" t="s">
        <v>1379</v>
      </c>
      <c r="E1200" s="14" t="s">
        <v>17</v>
      </c>
      <c r="F1200" s="145">
        <v>1</v>
      </c>
      <c r="G1200" s="149"/>
      <c r="H1200" s="28"/>
      <c r="I1200" s="11"/>
      <c r="J1200" s="178"/>
      <c r="K1200" s="189">
        <v>0.56999999999999995</v>
      </c>
      <c r="L1200" s="58">
        <f t="shared" si="608"/>
        <v>1</v>
      </c>
      <c r="M1200" s="101">
        <v>1</v>
      </c>
      <c r="N1200" s="133">
        <f t="shared" si="609"/>
        <v>1</v>
      </c>
      <c r="O1200" s="25"/>
      <c r="P1200" s="25"/>
      <c r="Q1200" s="11">
        <f t="shared" si="584"/>
        <v>0</v>
      </c>
      <c r="R1200" s="11">
        <f t="shared" si="585"/>
        <v>0</v>
      </c>
      <c r="S1200" s="42">
        <f t="shared" si="586"/>
        <v>0</v>
      </c>
      <c r="T1200" s="42"/>
      <c r="U1200" s="91"/>
      <c r="V1200" s="91"/>
      <c r="W1200" s="91"/>
      <c r="X1200" s="91"/>
      <c r="Y1200" s="91"/>
    </row>
    <row r="1201" spans="1:25" s="88" customFormat="1" ht="15.75" customHeight="1" x14ac:dyDescent="0.25">
      <c r="A1201" s="44" t="s">
        <v>2010</v>
      </c>
      <c r="B1201" s="233" t="s">
        <v>1845</v>
      </c>
      <c r="C1201" s="44" t="s">
        <v>90</v>
      </c>
      <c r="D1201" s="70" t="s">
        <v>1609</v>
      </c>
      <c r="E1201" s="41" t="s">
        <v>17</v>
      </c>
      <c r="F1201" s="71">
        <f>F1202</f>
        <v>1</v>
      </c>
      <c r="G1201" s="41"/>
      <c r="H1201" s="41"/>
      <c r="I1201" s="41"/>
      <c r="J1201" s="41"/>
      <c r="K1201" s="41"/>
      <c r="L1201" s="100">
        <v>1</v>
      </c>
      <c r="M1201" s="100">
        <v>1</v>
      </c>
      <c r="N1201" s="106">
        <v>1</v>
      </c>
      <c r="O1201" s="42"/>
      <c r="P1201" s="42"/>
      <c r="Q1201" s="46">
        <f t="shared" ref="Q1201" si="610">ROUND(N1201*O1201,2)</f>
        <v>0</v>
      </c>
      <c r="R1201" s="46">
        <f t="shared" ref="R1201" si="611">ROUND(N1201*P1201,2)</f>
        <v>0</v>
      </c>
      <c r="S1201" s="42">
        <f t="shared" ref="S1201" si="612">ROUND(Q1201+R1201,2)</f>
        <v>0</v>
      </c>
      <c r="T1201" s="62" t="s">
        <v>94</v>
      </c>
      <c r="U1201" s="87"/>
      <c r="V1201" s="87"/>
      <c r="W1201" s="87"/>
      <c r="X1201" s="87"/>
      <c r="Y1201" s="87"/>
    </row>
    <row r="1202" spans="1:25" s="130" customFormat="1" ht="22.5" customHeight="1" x14ac:dyDescent="0.2">
      <c r="A1202" s="128" t="s">
        <v>2011</v>
      </c>
      <c r="B1202" s="23"/>
      <c r="C1202" s="23" t="s">
        <v>91</v>
      </c>
      <c r="D1202" s="215" t="s">
        <v>1380</v>
      </c>
      <c r="E1202" s="14" t="s">
        <v>17</v>
      </c>
      <c r="F1202" s="203">
        <v>1</v>
      </c>
      <c r="G1202" s="149"/>
      <c r="H1202" s="28"/>
      <c r="I1202" s="11"/>
      <c r="J1202" s="171"/>
      <c r="K1202" s="30"/>
      <c r="L1202" s="124">
        <f t="shared" si="608"/>
        <v>1</v>
      </c>
      <c r="M1202" s="122">
        <v>1</v>
      </c>
      <c r="N1202" s="229">
        <f t="shared" si="609"/>
        <v>1</v>
      </c>
      <c r="O1202" s="25"/>
      <c r="P1202" s="25"/>
      <c r="Q1202" s="30">
        <f t="shared" si="584"/>
        <v>0</v>
      </c>
      <c r="R1202" s="30">
        <f t="shared" si="585"/>
        <v>0</v>
      </c>
      <c r="S1202" s="29">
        <f t="shared" si="586"/>
        <v>0</v>
      </c>
      <c r="T1202" s="29"/>
      <c r="U1202" s="131"/>
      <c r="V1202" s="131"/>
      <c r="W1202" s="131"/>
      <c r="X1202" s="131"/>
      <c r="Y1202" s="131"/>
    </row>
    <row r="1203" spans="1:25" s="88" customFormat="1" ht="15.75" customHeight="1" x14ac:dyDescent="0.25">
      <c r="A1203" s="44" t="s">
        <v>2012</v>
      </c>
      <c r="B1203" s="44"/>
      <c r="C1203" s="44" t="s">
        <v>90</v>
      </c>
      <c r="D1203" s="70" t="s">
        <v>851</v>
      </c>
      <c r="E1203" s="41" t="s">
        <v>17</v>
      </c>
      <c r="F1203" s="41">
        <f>F1204</f>
        <v>1</v>
      </c>
      <c r="G1203" s="41"/>
      <c r="H1203" s="41"/>
      <c r="I1203" s="41"/>
      <c r="J1203" s="41"/>
      <c r="K1203" s="41"/>
      <c r="L1203" s="100">
        <v>1</v>
      </c>
      <c r="M1203" s="100">
        <v>1</v>
      </c>
      <c r="N1203" s="106">
        <v>1</v>
      </c>
      <c r="O1203" s="42"/>
      <c r="P1203" s="42"/>
      <c r="Q1203" s="46">
        <f t="shared" si="584"/>
        <v>0</v>
      </c>
      <c r="R1203" s="46">
        <f t="shared" si="585"/>
        <v>0</v>
      </c>
      <c r="S1203" s="42">
        <f t="shared" si="586"/>
        <v>0</v>
      </c>
      <c r="T1203" s="63"/>
      <c r="U1203" s="87"/>
      <c r="V1203" s="87"/>
      <c r="W1203" s="87"/>
      <c r="X1203" s="87"/>
      <c r="Y1203" s="87"/>
    </row>
    <row r="1204" spans="1:25" s="1" customFormat="1" ht="17.25" customHeight="1" x14ac:dyDescent="0.25">
      <c r="A1204" s="23" t="s">
        <v>2013</v>
      </c>
      <c r="B1204" s="19"/>
      <c r="C1204" s="19" t="s">
        <v>91</v>
      </c>
      <c r="D1204" s="215" t="s">
        <v>1361</v>
      </c>
      <c r="E1204" s="14" t="s">
        <v>17</v>
      </c>
      <c r="F1204" s="14">
        <v>1</v>
      </c>
      <c r="G1204" s="14"/>
      <c r="H1204" s="14"/>
      <c r="I1204" s="14"/>
      <c r="J1204" s="45"/>
      <c r="K1204" s="188"/>
      <c r="L1204" s="104">
        <f>F1204</f>
        <v>1</v>
      </c>
      <c r="M1204" s="104">
        <v>1</v>
      </c>
      <c r="N1204" s="134">
        <f>M1204*L1204</f>
        <v>1</v>
      </c>
      <c r="O1204" s="11"/>
      <c r="P1204" s="11"/>
      <c r="Q1204" s="11">
        <f t="shared" si="584"/>
        <v>0</v>
      </c>
      <c r="R1204" s="11">
        <f t="shared" si="585"/>
        <v>0</v>
      </c>
      <c r="S1204" s="42">
        <f t="shared" si="586"/>
        <v>0</v>
      </c>
      <c r="T1204" s="60"/>
      <c r="U1204" s="4"/>
    </row>
    <row r="1205" spans="1:25" s="88" customFormat="1" ht="27.75" customHeight="1" x14ac:dyDescent="0.25">
      <c r="A1205" s="44" t="s">
        <v>2014</v>
      </c>
      <c r="B1205" s="230" t="s">
        <v>1627</v>
      </c>
      <c r="C1205" s="40" t="s">
        <v>90</v>
      </c>
      <c r="D1205" s="72" t="s">
        <v>192</v>
      </c>
      <c r="E1205" s="41" t="s">
        <v>17</v>
      </c>
      <c r="F1205" s="71">
        <f>SUM(F1206:F1207)</f>
        <v>2</v>
      </c>
      <c r="G1205" s="71"/>
      <c r="H1205" s="71"/>
      <c r="I1205" s="71"/>
      <c r="J1205" s="71"/>
      <c r="K1205" s="71"/>
      <c r="L1205" s="73">
        <f t="shared" ref="L1205:L1207" si="613">F1205</f>
        <v>2</v>
      </c>
      <c r="M1205" s="102">
        <v>1</v>
      </c>
      <c r="N1205" s="108">
        <f t="shared" ref="N1205:N1207" si="614">M1205*L1205</f>
        <v>2</v>
      </c>
      <c r="O1205" s="42"/>
      <c r="P1205" s="42"/>
      <c r="Q1205" s="46">
        <f t="shared" si="584"/>
        <v>0</v>
      </c>
      <c r="R1205" s="46">
        <f t="shared" si="585"/>
        <v>0</v>
      </c>
      <c r="S1205" s="42">
        <f t="shared" si="586"/>
        <v>0</v>
      </c>
      <c r="T1205" s="63"/>
      <c r="U1205" s="87"/>
      <c r="V1205" s="87"/>
      <c r="W1205" s="87"/>
      <c r="X1205" s="87"/>
      <c r="Y1205" s="87"/>
    </row>
    <row r="1206" spans="1:25" s="112" customFormat="1" ht="43.5" customHeight="1" x14ac:dyDescent="0.25">
      <c r="A1206" s="23" t="s">
        <v>2015</v>
      </c>
      <c r="B1206" s="23"/>
      <c r="C1206" s="19" t="s">
        <v>91</v>
      </c>
      <c r="D1206" s="214" t="s">
        <v>1381</v>
      </c>
      <c r="E1206" s="28" t="s">
        <v>17</v>
      </c>
      <c r="F1206" s="59">
        <v>1</v>
      </c>
      <c r="G1206" s="59"/>
      <c r="H1206" s="59"/>
      <c r="I1206" s="59"/>
      <c r="J1206" s="71"/>
      <c r="K1206" s="192"/>
      <c r="L1206" s="58">
        <f t="shared" si="613"/>
        <v>1</v>
      </c>
      <c r="M1206" s="101">
        <v>1</v>
      </c>
      <c r="N1206" s="107">
        <f t="shared" si="614"/>
        <v>1</v>
      </c>
      <c r="O1206" s="25"/>
      <c r="P1206" s="25"/>
      <c r="Q1206" s="11">
        <f t="shared" si="584"/>
        <v>0</v>
      </c>
      <c r="R1206" s="11">
        <f t="shared" si="585"/>
        <v>0</v>
      </c>
      <c r="S1206" s="42">
        <f t="shared" si="586"/>
        <v>0</v>
      </c>
      <c r="T1206" s="60"/>
      <c r="U1206" s="111"/>
      <c r="V1206" s="111"/>
      <c r="W1206" s="111"/>
      <c r="X1206" s="111"/>
      <c r="Y1206" s="111"/>
    </row>
    <row r="1207" spans="1:25" s="112" customFormat="1" ht="38.25" customHeight="1" x14ac:dyDescent="0.25">
      <c r="A1207" s="23" t="s">
        <v>2016</v>
      </c>
      <c r="B1207" s="23"/>
      <c r="C1207" s="19" t="s">
        <v>91</v>
      </c>
      <c r="D1207" s="220" t="s">
        <v>1381</v>
      </c>
      <c r="E1207" s="28" t="s">
        <v>17</v>
      </c>
      <c r="F1207" s="59">
        <v>1</v>
      </c>
      <c r="G1207" s="59"/>
      <c r="H1207" s="59"/>
      <c r="I1207" s="59"/>
      <c r="J1207" s="71"/>
      <c r="K1207" s="192"/>
      <c r="L1207" s="58">
        <f t="shared" si="613"/>
        <v>1</v>
      </c>
      <c r="M1207" s="101">
        <v>1</v>
      </c>
      <c r="N1207" s="107">
        <f t="shared" si="614"/>
        <v>1</v>
      </c>
      <c r="O1207" s="25"/>
      <c r="P1207" s="25"/>
      <c r="Q1207" s="11">
        <f t="shared" si="584"/>
        <v>0</v>
      </c>
      <c r="R1207" s="11">
        <f t="shared" si="585"/>
        <v>0</v>
      </c>
      <c r="S1207" s="42">
        <f t="shared" si="586"/>
        <v>0</v>
      </c>
      <c r="T1207" s="60"/>
      <c r="U1207" s="111"/>
      <c r="V1207" s="111"/>
      <c r="W1207" s="111"/>
      <c r="X1207" s="111"/>
      <c r="Y1207" s="111"/>
    </row>
    <row r="1208" spans="1:25" s="92" customFormat="1" ht="27" customHeight="1" x14ac:dyDescent="0.25">
      <c r="A1208" s="44" t="s">
        <v>2017</v>
      </c>
      <c r="B1208" s="230" t="s">
        <v>1626</v>
      </c>
      <c r="C1208" s="44" t="s">
        <v>90</v>
      </c>
      <c r="D1208" s="51" t="s">
        <v>876</v>
      </c>
      <c r="E1208" s="41" t="s">
        <v>3</v>
      </c>
      <c r="F1208" s="78">
        <f>F1209</f>
        <v>69.38</v>
      </c>
      <c r="G1208" s="41"/>
      <c r="H1208" s="41"/>
      <c r="I1208" s="41"/>
      <c r="J1208" s="41"/>
      <c r="K1208" s="78">
        <f t="shared" ref="K1208:K1213" si="615">F1208</f>
        <v>69.38</v>
      </c>
      <c r="L1208" s="78">
        <f t="shared" ref="L1208:L1213" si="616">K1208</f>
        <v>69.38</v>
      </c>
      <c r="M1208" s="102">
        <v>1</v>
      </c>
      <c r="N1208" s="108">
        <f>ROUND(M1208*L1208,2)</f>
        <v>69.38</v>
      </c>
      <c r="O1208" s="42"/>
      <c r="P1208" s="42"/>
      <c r="Q1208" s="46">
        <f t="shared" si="584"/>
        <v>0</v>
      </c>
      <c r="R1208" s="46">
        <f t="shared" si="585"/>
        <v>0</v>
      </c>
      <c r="S1208" s="42">
        <f t="shared" si="586"/>
        <v>0</v>
      </c>
      <c r="T1208" s="62"/>
    </row>
    <row r="1209" spans="1:25" s="152" customFormat="1" ht="38.25" customHeight="1" x14ac:dyDescent="0.25">
      <c r="A1209" s="19" t="s">
        <v>2018</v>
      </c>
      <c r="B1209" s="19"/>
      <c r="C1209" s="19" t="s">
        <v>91</v>
      </c>
      <c r="D1209" s="216" t="s">
        <v>1285</v>
      </c>
      <c r="E1209" s="14" t="s">
        <v>3</v>
      </c>
      <c r="F1209" s="57">
        <v>69.38</v>
      </c>
      <c r="G1209" s="14"/>
      <c r="H1209" s="14"/>
      <c r="I1209" s="14"/>
      <c r="J1209" s="45"/>
      <c r="K1209" s="193">
        <f t="shared" si="615"/>
        <v>69.38</v>
      </c>
      <c r="L1209" s="57">
        <f t="shared" si="616"/>
        <v>69.38</v>
      </c>
      <c r="M1209" s="101">
        <v>1.1000000000000001</v>
      </c>
      <c r="N1209" s="107">
        <f>ROUND(M1209*L1209,2)</f>
        <v>76.319999999999993</v>
      </c>
      <c r="O1209" s="11"/>
      <c r="P1209" s="11"/>
      <c r="Q1209" s="11">
        <f t="shared" si="584"/>
        <v>0</v>
      </c>
      <c r="R1209" s="11">
        <f t="shared" si="585"/>
        <v>0</v>
      </c>
      <c r="S1209" s="42">
        <f t="shared" si="586"/>
        <v>0</v>
      </c>
      <c r="T1209" s="60"/>
      <c r="U1209" s="151"/>
    </row>
    <row r="1210" spans="1:25" s="152" customFormat="1" ht="25.5" customHeight="1" x14ac:dyDescent="0.25">
      <c r="A1210" s="19" t="s">
        <v>2566</v>
      </c>
      <c r="B1210" s="19"/>
      <c r="C1210" s="19" t="s">
        <v>91</v>
      </c>
      <c r="D1210" s="69" t="s">
        <v>2560</v>
      </c>
      <c r="E1210" s="14" t="s">
        <v>2</v>
      </c>
      <c r="F1210" s="294">
        <f>F1209</f>
        <v>69.38</v>
      </c>
      <c r="G1210" s="294"/>
      <c r="H1210" s="294"/>
      <c r="I1210" s="294"/>
      <c r="J1210" s="294"/>
      <c r="K1210" s="294">
        <f t="shared" si="615"/>
        <v>69.38</v>
      </c>
      <c r="L1210" s="294">
        <f t="shared" si="616"/>
        <v>69.38</v>
      </c>
      <c r="M1210" s="295">
        <v>1.2</v>
      </c>
      <c r="N1210" s="107">
        <f>ROUND(M1210*L1210,2)</f>
        <v>83.26</v>
      </c>
      <c r="O1210" s="11"/>
      <c r="P1210" s="11"/>
      <c r="Q1210" s="11">
        <f t="shared" si="584"/>
        <v>0</v>
      </c>
      <c r="R1210" s="11">
        <f t="shared" si="585"/>
        <v>0</v>
      </c>
      <c r="S1210" s="42">
        <f t="shared" si="586"/>
        <v>0</v>
      </c>
      <c r="T1210" s="60"/>
    </row>
    <row r="1211" spans="1:25" s="92" customFormat="1" ht="27" customHeight="1" x14ac:dyDescent="0.25">
      <c r="A1211" s="44" t="s">
        <v>2019</v>
      </c>
      <c r="B1211" s="230" t="s">
        <v>1627</v>
      </c>
      <c r="C1211" s="44" t="s">
        <v>90</v>
      </c>
      <c r="D1211" s="51" t="s">
        <v>1235</v>
      </c>
      <c r="E1211" s="41" t="s">
        <v>17</v>
      </c>
      <c r="F1211" s="78">
        <f>F1212</f>
        <v>1</v>
      </c>
      <c r="G1211" s="41"/>
      <c r="H1211" s="41"/>
      <c r="I1211" s="41"/>
      <c r="J1211" s="41"/>
      <c r="K1211" s="71">
        <f t="shared" si="615"/>
        <v>1</v>
      </c>
      <c r="L1211" s="100">
        <f t="shared" si="616"/>
        <v>1</v>
      </c>
      <c r="M1211" s="102">
        <v>1</v>
      </c>
      <c r="N1211" s="108">
        <f>ROUND(M1211*L1211,2)</f>
        <v>1</v>
      </c>
      <c r="O1211" s="42"/>
      <c r="P1211" s="42"/>
      <c r="Q1211" s="46">
        <f t="shared" si="584"/>
        <v>0</v>
      </c>
      <c r="R1211" s="46">
        <f t="shared" si="585"/>
        <v>0</v>
      </c>
      <c r="S1211" s="42">
        <f t="shared" si="586"/>
        <v>0</v>
      </c>
      <c r="T1211" s="62"/>
    </row>
    <row r="1212" spans="1:25" s="152" customFormat="1" ht="23.25" customHeight="1" x14ac:dyDescent="0.25">
      <c r="A1212" s="23" t="s">
        <v>2020</v>
      </c>
      <c r="B1212" s="19"/>
      <c r="C1212" s="19" t="s">
        <v>91</v>
      </c>
      <c r="D1212" s="214" t="s">
        <v>1360</v>
      </c>
      <c r="E1212" s="14" t="s">
        <v>17</v>
      </c>
      <c r="F1212" s="57">
        <v>1</v>
      </c>
      <c r="G1212" s="14"/>
      <c r="H1212" s="14"/>
      <c r="I1212" s="14"/>
      <c r="J1212" s="45"/>
      <c r="K1212" s="195">
        <f t="shared" si="615"/>
        <v>1</v>
      </c>
      <c r="L1212" s="101">
        <f t="shared" si="616"/>
        <v>1</v>
      </c>
      <c r="M1212" s="101">
        <v>1</v>
      </c>
      <c r="N1212" s="108">
        <f t="shared" ref="N1212" si="617">ROUND(M1212*L1212,2)</f>
        <v>1</v>
      </c>
      <c r="O1212" s="11"/>
      <c r="P1212" s="11"/>
      <c r="Q1212" s="11">
        <f t="shared" si="584"/>
        <v>0</v>
      </c>
      <c r="R1212" s="11">
        <f t="shared" si="585"/>
        <v>0</v>
      </c>
      <c r="S1212" s="42">
        <f t="shared" si="586"/>
        <v>0</v>
      </c>
      <c r="T1212" s="60"/>
      <c r="U1212" s="151"/>
    </row>
    <row r="1213" spans="1:25" s="92" customFormat="1" ht="27" customHeight="1" x14ac:dyDescent="0.25">
      <c r="A1213" s="44" t="s">
        <v>2599</v>
      </c>
      <c r="B1213" s="230"/>
      <c r="C1213" s="44" t="s">
        <v>90</v>
      </c>
      <c r="D1213" s="70" t="s">
        <v>2596</v>
      </c>
      <c r="E1213" s="41" t="s">
        <v>17</v>
      </c>
      <c r="F1213" s="78">
        <f>F1214</f>
        <v>1</v>
      </c>
      <c r="G1213" s="41"/>
      <c r="H1213" s="41"/>
      <c r="I1213" s="41"/>
      <c r="J1213" s="41"/>
      <c r="K1213" s="71">
        <f t="shared" si="615"/>
        <v>1</v>
      </c>
      <c r="L1213" s="71">
        <f t="shared" si="616"/>
        <v>1</v>
      </c>
      <c r="M1213" s="102">
        <v>1</v>
      </c>
      <c r="N1213" s="108">
        <f>ROUND(M1213*L1213,2)</f>
        <v>1</v>
      </c>
      <c r="O1213" s="42"/>
      <c r="P1213" s="42"/>
      <c r="Q1213" s="46">
        <f t="shared" ref="Q1213:Q1214" si="618">ROUND(N1213*O1213,2)</f>
        <v>0</v>
      </c>
      <c r="R1213" s="46">
        <f t="shared" ref="R1213:R1214" si="619">ROUND(N1213*P1213,2)</f>
        <v>0</v>
      </c>
      <c r="S1213" s="42">
        <f t="shared" ref="S1213:S1214" si="620">ROUND(Q1213+R1213,2)</f>
        <v>0</v>
      </c>
      <c r="T1213" s="62"/>
    </row>
    <row r="1214" spans="1:25" s="152" customFormat="1" ht="22.5" customHeight="1" x14ac:dyDescent="0.2">
      <c r="A1214" s="19" t="s">
        <v>2600</v>
      </c>
      <c r="B1214" s="23"/>
      <c r="C1214" s="23" t="s">
        <v>91</v>
      </c>
      <c r="D1214" s="215" t="s">
        <v>1265</v>
      </c>
      <c r="E1214" s="14" t="s">
        <v>17</v>
      </c>
      <c r="F1214" s="203">
        <v>1</v>
      </c>
      <c r="G1214" s="149"/>
      <c r="H1214" s="28"/>
      <c r="I1214" s="11"/>
      <c r="J1214" s="171"/>
      <c r="K1214" s="11">
        <v>1</v>
      </c>
      <c r="L1214" s="58">
        <f t="shared" ref="L1214" si="621">F1214</f>
        <v>1</v>
      </c>
      <c r="M1214" s="101">
        <v>1</v>
      </c>
      <c r="N1214" s="107">
        <f t="shared" ref="N1214" si="622">M1214*L1214</f>
        <v>1</v>
      </c>
      <c r="O1214" s="25"/>
      <c r="P1214" s="25"/>
      <c r="Q1214" s="11">
        <f t="shared" si="618"/>
        <v>0</v>
      </c>
      <c r="R1214" s="11">
        <f t="shared" si="619"/>
        <v>0</v>
      </c>
      <c r="S1214" s="25">
        <f t="shared" si="620"/>
        <v>0</v>
      </c>
      <c r="T1214" s="25"/>
      <c r="U1214" s="151"/>
      <c r="V1214" s="151"/>
      <c r="W1214" s="151"/>
      <c r="X1214" s="151"/>
      <c r="Y1214" s="151"/>
    </row>
    <row r="1215" spans="1:25" s="86" customFormat="1" ht="22.5" customHeight="1" x14ac:dyDescent="0.25">
      <c r="A1215" s="65" t="s">
        <v>66</v>
      </c>
      <c r="B1215" s="65"/>
      <c r="C1215" s="65"/>
      <c r="D1215" s="49" t="s">
        <v>1383</v>
      </c>
      <c r="E1215" s="66"/>
      <c r="F1215" s="67"/>
      <c r="G1215" s="66"/>
      <c r="H1215" s="66"/>
      <c r="I1215" s="66"/>
      <c r="J1215" s="66"/>
      <c r="K1215" s="66"/>
      <c r="L1215" s="144"/>
      <c r="M1215" s="98"/>
      <c r="N1215" s="105"/>
      <c r="O1215" s="68"/>
      <c r="P1215" s="68"/>
      <c r="Q1215" s="39"/>
      <c r="R1215" s="39"/>
      <c r="S1215" s="68"/>
      <c r="T1215" s="68"/>
      <c r="U1215" s="85"/>
      <c r="V1215" s="85"/>
      <c r="W1215" s="85"/>
      <c r="X1215" s="85"/>
      <c r="Y1215" s="85"/>
    </row>
    <row r="1216" spans="1:25" s="92" customFormat="1" ht="32.25" customHeight="1" x14ac:dyDescent="0.25">
      <c r="A1216" s="44" t="s">
        <v>2021</v>
      </c>
      <c r="B1216" s="230" t="s">
        <v>1624</v>
      </c>
      <c r="C1216" s="44" t="s">
        <v>90</v>
      </c>
      <c r="D1216" s="51" t="s">
        <v>92</v>
      </c>
      <c r="E1216" s="41" t="s">
        <v>3</v>
      </c>
      <c r="F1216" s="71"/>
      <c r="G1216" s="41"/>
      <c r="H1216" s="41"/>
      <c r="I1216" s="43"/>
      <c r="J1216" s="43"/>
      <c r="K1216" s="43">
        <f>K1217</f>
        <v>3.28</v>
      </c>
      <c r="L1216" s="43"/>
      <c r="M1216" s="100"/>
      <c r="N1216" s="43">
        <f>K1216</f>
        <v>3.28</v>
      </c>
      <c r="O1216" s="42"/>
      <c r="P1216" s="42"/>
      <c r="Q1216" s="46">
        <f t="shared" si="584"/>
        <v>0</v>
      </c>
      <c r="R1216" s="46">
        <f t="shared" si="585"/>
        <v>0</v>
      </c>
      <c r="S1216" s="42">
        <f t="shared" si="586"/>
        <v>0</v>
      </c>
      <c r="T1216" s="42" t="s">
        <v>93</v>
      </c>
      <c r="U1216" s="91"/>
      <c r="V1216" s="91"/>
      <c r="W1216" s="91"/>
      <c r="X1216" s="91"/>
      <c r="Y1216" s="91"/>
    </row>
    <row r="1217" spans="1:25" s="92" customFormat="1" ht="22.5" customHeight="1" x14ac:dyDescent="0.25">
      <c r="A1217" s="23" t="s">
        <v>2022</v>
      </c>
      <c r="B1217" s="23"/>
      <c r="C1217" s="23" t="s">
        <v>91</v>
      </c>
      <c r="D1217" s="215" t="s">
        <v>763</v>
      </c>
      <c r="E1217" s="28" t="s">
        <v>1228</v>
      </c>
      <c r="F1217" s="59"/>
      <c r="G1217" s="28"/>
      <c r="H1217" s="28"/>
      <c r="I1217" s="11"/>
      <c r="J1217" s="163">
        <v>1.66</v>
      </c>
      <c r="K1217" s="189">
        <f>0.63*3.14*J1217</f>
        <v>3.28</v>
      </c>
      <c r="L1217" s="11">
        <f>J1217</f>
        <v>1.66</v>
      </c>
      <c r="M1217" s="101">
        <v>1.1000000000000001</v>
      </c>
      <c r="N1217" s="133">
        <v>10.923</v>
      </c>
      <c r="O1217" s="25"/>
      <c r="P1217" s="25"/>
      <c r="Q1217" s="11">
        <f t="shared" si="584"/>
        <v>0</v>
      </c>
      <c r="R1217" s="11">
        <f t="shared" si="585"/>
        <v>0</v>
      </c>
      <c r="S1217" s="42">
        <f t="shared" si="586"/>
        <v>0</v>
      </c>
      <c r="T1217" s="42"/>
      <c r="U1217" s="91"/>
      <c r="V1217" s="91"/>
      <c r="W1217" s="91"/>
      <c r="X1217" s="91"/>
      <c r="Y1217" s="91"/>
    </row>
    <row r="1218" spans="1:25" s="88" customFormat="1" ht="27.75" customHeight="1" x14ac:dyDescent="0.25">
      <c r="A1218" s="44" t="s">
        <v>2023</v>
      </c>
      <c r="B1218" s="230" t="s">
        <v>1627</v>
      </c>
      <c r="C1218" s="40" t="s">
        <v>90</v>
      </c>
      <c r="D1218" s="72" t="s">
        <v>192</v>
      </c>
      <c r="E1218" s="41" t="s">
        <v>17</v>
      </c>
      <c r="F1218" s="71">
        <f>F1219</f>
        <v>1</v>
      </c>
      <c r="G1218" s="71"/>
      <c r="H1218" s="71"/>
      <c r="I1218" s="71"/>
      <c r="J1218" s="71"/>
      <c r="K1218" s="71"/>
      <c r="L1218" s="73">
        <f t="shared" ref="L1218:L1219" si="623">F1218</f>
        <v>1</v>
      </c>
      <c r="M1218" s="102">
        <v>1</v>
      </c>
      <c r="N1218" s="108">
        <f t="shared" ref="N1218:N1219" si="624">M1218*L1218</f>
        <v>1</v>
      </c>
      <c r="O1218" s="42"/>
      <c r="P1218" s="42"/>
      <c r="Q1218" s="46">
        <f t="shared" si="584"/>
        <v>0</v>
      </c>
      <c r="R1218" s="46">
        <f t="shared" si="585"/>
        <v>0</v>
      </c>
      <c r="S1218" s="42">
        <f t="shared" si="586"/>
        <v>0</v>
      </c>
      <c r="T1218" s="63"/>
      <c r="U1218" s="87"/>
      <c r="V1218" s="87"/>
      <c r="W1218" s="87"/>
      <c r="X1218" s="87"/>
      <c r="Y1218" s="87"/>
    </row>
    <row r="1219" spans="1:25" s="112" customFormat="1" ht="27.75" customHeight="1" x14ac:dyDescent="0.25">
      <c r="A1219" s="23" t="s">
        <v>2024</v>
      </c>
      <c r="B1219" s="23"/>
      <c r="C1219" s="19" t="s">
        <v>91</v>
      </c>
      <c r="D1219" s="215" t="s">
        <v>1386</v>
      </c>
      <c r="E1219" s="28" t="s">
        <v>17</v>
      </c>
      <c r="F1219" s="59">
        <v>1</v>
      </c>
      <c r="G1219" s="59"/>
      <c r="H1219" s="59"/>
      <c r="I1219" s="59"/>
      <c r="J1219" s="71"/>
      <c r="K1219" s="192"/>
      <c r="L1219" s="58">
        <f t="shared" si="623"/>
        <v>1</v>
      </c>
      <c r="M1219" s="101">
        <v>1</v>
      </c>
      <c r="N1219" s="107">
        <f t="shared" si="624"/>
        <v>1</v>
      </c>
      <c r="O1219" s="25"/>
      <c r="P1219" s="25"/>
      <c r="Q1219" s="11">
        <f t="shared" si="584"/>
        <v>0</v>
      </c>
      <c r="R1219" s="11">
        <f t="shared" si="585"/>
        <v>0</v>
      </c>
      <c r="S1219" s="42">
        <f t="shared" si="586"/>
        <v>0</v>
      </c>
      <c r="T1219" s="60"/>
      <c r="U1219" s="111"/>
      <c r="V1219" s="111"/>
      <c r="W1219" s="111"/>
      <c r="X1219" s="111"/>
      <c r="Y1219" s="111"/>
    </row>
    <row r="1220" spans="1:25" s="92" customFormat="1" ht="27" customHeight="1" x14ac:dyDescent="0.25">
      <c r="A1220" s="44" t="s">
        <v>2032</v>
      </c>
      <c r="B1220" s="230" t="s">
        <v>1627</v>
      </c>
      <c r="C1220" s="44" t="s">
        <v>90</v>
      </c>
      <c r="D1220" s="51" t="s">
        <v>1235</v>
      </c>
      <c r="E1220" s="41" t="s">
        <v>17</v>
      </c>
      <c r="F1220" s="78">
        <f>F1221</f>
        <v>1</v>
      </c>
      <c r="G1220" s="41"/>
      <c r="H1220" s="41"/>
      <c r="I1220" s="41"/>
      <c r="J1220" s="41"/>
      <c r="K1220" s="71"/>
      <c r="L1220" s="172">
        <f>F1220</f>
        <v>1</v>
      </c>
      <c r="M1220" s="102">
        <v>1</v>
      </c>
      <c r="N1220" s="173">
        <f>M1220*L1220</f>
        <v>1</v>
      </c>
      <c r="O1220" s="42"/>
      <c r="P1220" s="42"/>
      <c r="Q1220" s="46">
        <f t="shared" ref="Q1220:Q1290" si="625">ROUND(N1220*O1220,2)</f>
        <v>0</v>
      </c>
      <c r="R1220" s="46">
        <f t="shared" ref="R1220:R1290" si="626">ROUND(N1220*P1220,2)</f>
        <v>0</v>
      </c>
      <c r="S1220" s="42">
        <f t="shared" ref="S1220:S1290" si="627">ROUND(Q1220+R1220,2)</f>
        <v>0</v>
      </c>
      <c r="T1220" s="62"/>
    </row>
    <row r="1221" spans="1:25" s="152" customFormat="1" ht="23.25" customHeight="1" x14ac:dyDescent="0.25">
      <c r="A1221" s="23" t="s">
        <v>2033</v>
      </c>
      <c r="B1221" s="19"/>
      <c r="C1221" s="19" t="s">
        <v>91</v>
      </c>
      <c r="D1221" s="214" t="s">
        <v>1358</v>
      </c>
      <c r="E1221" s="14" t="s">
        <v>17</v>
      </c>
      <c r="F1221" s="57">
        <v>1</v>
      </c>
      <c r="G1221" s="14"/>
      <c r="H1221" s="14"/>
      <c r="I1221" s="14"/>
      <c r="J1221" s="45"/>
      <c r="K1221" s="195"/>
      <c r="L1221" s="104">
        <f>F1221</f>
        <v>1</v>
      </c>
      <c r="M1221" s="101">
        <v>1</v>
      </c>
      <c r="N1221" s="134">
        <f>M1221*L1221</f>
        <v>1</v>
      </c>
      <c r="O1221" s="11"/>
      <c r="P1221" s="11"/>
      <c r="Q1221" s="11">
        <f t="shared" si="625"/>
        <v>0</v>
      </c>
      <c r="R1221" s="11">
        <f t="shared" si="626"/>
        <v>0</v>
      </c>
      <c r="S1221" s="42">
        <f t="shared" si="627"/>
        <v>0</v>
      </c>
      <c r="T1221" s="60"/>
      <c r="U1221" s="151"/>
    </row>
    <row r="1222" spans="1:25" s="88" customFormat="1" ht="15.75" customHeight="1" x14ac:dyDescent="0.25">
      <c r="A1222" s="44" t="s">
        <v>2034</v>
      </c>
      <c r="B1222" s="44"/>
      <c r="C1222" s="44" t="s">
        <v>90</v>
      </c>
      <c r="D1222" s="70" t="s">
        <v>851</v>
      </c>
      <c r="E1222" s="41" t="s">
        <v>17</v>
      </c>
      <c r="F1222" s="41">
        <f>F1223</f>
        <v>1</v>
      </c>
      <c r="G1222" s="41"/>
      <c r="H1222" s="41"/>
      <c r="I1222" s="41"/>
      <c r="J1222" s="41"/>
      <c r="K1222" s="41"/>
      <c r="L1222" s="100">
        <v>1</v>
      </c>
      <c r="M1222" s="100">
        <v>1</v>
      </c>
      <c r="N1222" s="106">
        <v>1</v>
      </c>
      <c r="O1222" s="42"/>
      <c r="P1222" s="42"/>
      <c r="Q1222" s="46">
        <f t="shared" si="625"/>
        <v>0</v>
      </c>
      <c r="R1222" s="46">
        <f t="shared" si="626"/>
        <v>0</v>
      </c>
      <c r="S1222" s="42">
        <f t="shared" si="627"/>
        <v>0</v>
      </c>
      <c r="T1222" s="63"/>
      <c r="U1222" s="87"/>
      <c r="V1222" s="87"/>
      <c r="W1222" s="87"/>
      <c r="X1222" s="87"/>
      <c r="Y1222" s="87"/>
    </row>
    <row r="1223" spans="1:25" s="1" customFormat="1" ht="17.25" customHeight="1" x14ac:dyDescent="0.25">
      <c r="A1223" s="23" t="s">
        <v>2036</v>
      </c>
      <c r="B1223" s="19"/>
      <c r="C1223" s="19" t="s">
        <v>91</v>
      </c>
      <c r="D1223" s="215" t="s">
        <v>1387</v>
      </c>
      <c r="E1223" s="14" t="s">
        <v>17</v>
      </c>
      <c r="F1223" s="14">
        <v>1</v>
      </c>
      <c r="G1223" s="14"/>
      <c r="H1223" s="14"/>
      <c r="I1223" s="14"/>
      <c r="J1223" s="45"/>
      <c r="K1223" s="188"/>
      <c r="L1223" s="104">
        <f>F1223</f>
        <v>1</v>
      </c>
      <c r="M1223" s="104">
        <v>1</v>
      </c>
      <c r="N1223" s="134">
        <f>M1223*L1223</f>
        <v>1</v>
      </c>
      <c r="O1223" s="11"/>
      <c r="P1223" s="11"/>
      <c r="Q1223" s="11">
        <f t="shared" si="625"/>
        <v>0</v>
      </c>
      <c r="R1223" s="11">
        <f t="shared" si="626"/>
        <v>0</v>
      </c>
      <c r="S1223" s="42">
        <f t="shared" si="627"/>
        <v>0</v>
      </c>
      <c r="T1223" s="60"/>
      <c r="U1223" s="4"/>
    </row>
    <row r="1224" spans="1:25" s="92" customFormat="1" ht="27" customHeight="1" x14ac:dyDescent="0.25">
      <c r="A1224" s="44" t="s">
        <v>2038</v>
      </c>
      <c r="B1224" s="230" t="s">
        <v>1626</v>
      </c>
      <c r="C1224" s="44" t="s">
        <v>90</v>
      </c>
      <c r="D1224" s="51" t="s">
        <v>876</v>
      </c>
      <c r="E1224" s="41" t="s">
        <v>3</v>
      </c>
      <c r="F1224" s="78">
        <f>F1225</f>
        <v>5.62</v>
      </c>
      <c r="G1224" s="41"/>
      <c r="H1224" s="41"/>
      <c r="I1224" s="41"/>
      <c r="J1224" s="41"/>
      <c r="K1224" s="78">
        <f>F1224</f>
        <v>5.62</v>
      </c>
      <c r="L1224" s="78">
        <f>K1224</f>
        <v>5.62</v>
      </c>
      <c r="M1224" s="102">
        <v>1</v>
      </c>
      <c r="N1224" s="108">
        <f>ROUND(M1224*L1224,2)</f>
        <v>5.62</v>
      </c>
      <c r="O1224" s="42"/>
      <c r="P1224" s="42"/>
      <c r="Q1224" s="46">
        <f t="shared" si="625"/>
        <v>0</v>
      </c>
      <c r="R1224" s="46">
        <f t="shared" si="626"/>
        <v>0</v>
      </c>
      <c r="S1224" s="42">
        <f t="shared" si="627"/>
        <v>0</v>
      </c>
      <c r="T1224" s="62"/>
    </row>
    <row r="1225" spans="1:25" s="152" customFormat="1" ht="38.25" customHeight="1" x14ac:dyDescent="0.25">
      <c r="A1225" s="19" t="s">
        <v>2039</v>
      </c>
      <c r="B1225" s="19"/>
      <c r="C1225" s="19" t="s">
        <v>91</v>
      </c>
      <c r="D1225" s="216" t="s">
        <v>1285</v>
      </c>
      <c r="E1225" s="14" t="s">
        <v>3</v>
      </c>
      <c r="F1225" s="57">
        <v>5.62</v>
      </c>
      <c r="G1225" s="14"/>
      <c r="H1225" s="14"/>
      <c r="I1225" s="14"/>
      <c r="J1225" s="45"/>
      <c r="K1225" s="193">
        <f>F1225</f>
        <v>5.62</v>
      </c>
      <c r="L1225" s="57">
        <f>K1225</f>
        <v>5.62</v>
      </c>
      <c r="M1225" s="101">
        <v>1.1000000000000001</v>
      </c>
      <c r="N1225" s="107">
        <f>ROUND(M1225*L1225,2)</f>
        <v>6.18</v>
      </c>
      <c r="O1225" s="11"/>
      <c r="P1225" s="11"/>
      <c r="Q1225" s="11">
        <f t="shared" si="625"/>
        <v>0</v>
      </c>
      <c r="R1225" s="11">
        <f t="shared" si="626"/>
        <v>0</v>
      </c>
      <c r="S1225" s="42">
        <f t="shared" si="627"/>
        <v>0</v>
      </c>
      <c r="T1225" s="60"/>
      <c r="U1225" s="151"/>
    </row>
    <row r="1226" spans="1:25" s="152" customFormat="1" ht="25.5" customHeight="1" x14ac:dyDescent="0.25">
      <c r="A1226" s="19" t="s">
        <v>2567</v>
      </c>
      <c r="B1226" s="19"/>
      <c r="C1226" s="19" t="s">
        <v>91</v>
      </c>
      <c r="D1226" s="69" t="s">
        <v>2560</v>
      </c>
      <c r="E1226" s="14" t="s">
        <v>2</v>
      </c>
      <c r="F1226" s="294">
        <f>F1225</f>
        <v>5.62</v>
      </c>
      <c r="G1226" s="294"/>
      <c r="H1226" s="294"/>
      <c r="I1226" s="294"/>
      <c r="J1226" s="294"/>
      <c r="K1226" s="294">
        <f>F1226</f>
        <v>5.62</v>
      </c>
      <c r="L1226" s="294">
        <f>K1226</f>
        <v>5.62</v>
      </c>
      <c r="M1226" s="295">
        <v>1.2</v>
      </c>
      <c r="N1226" s="107">
        <f>ROUND(M1226*L1226,2)</f>
        <v>6.74</v>
      </c>
      <c r="O1226" s="11"/>
      <c r="P1226" s="11"/>
      <c r="Q1226" s="11">
        <f t="shared" si="625"/>
        <v>0</v>
      </c>
      <c r="R1226" s="11">
        <f t="shared" si="626"/>
        <v>0</v>
      </c>
      <c r="S1226" s="42">
        <f t="shared" si="627"/>
        <v>0</v>
      </c>
      <c r="T1226" s="60"/>
    </row>
    <row r="1227" spans="1:25" s="92" customFormat="1" ht="27" customHeight="1" x14ac:dyDescent="0.25">
      <c r="A1227" s="44" t="s">
        <v>2615</v>
      </c>
      <c r="B1227" s="230"/>
      <c r="C1227" s="44" t="s">
        <v>90</v>
      </c>
      <c r="D1227" s="70" t="s">
        <v>2596</v>
      </c>
      <c r="E1227" s="41" t="s">
        <v>17</v>
      </c>
      <c r="F1227" s="78">
        <f>F1228</f>
        <v>1</v>
      </c>
      <c r="G1227" s="41"/>
      <c r="H1227" s="41"/>
      <c r="I1227" s="41"/>
      <c r="J1227" s="41"/>
      <c r="K1227" s="71"/>
      <c r="L1227" s="71">
        <f>F1227</f>
        <v>1</v>
      </c>
      <c r="M1227" s="102">
        <v>1</v>
      </c>
      <c r="N1227" s="108">
        <f>ROUND(M1227*L1227,2)</f>
        <v>1</v>
      </c>
      <c r="O1227" s="42"/>
      <c r="P1227" s="42"/>
      <c r="Q1227" s="46">
        <f t="shared" ref="Q1227:Q1228" si="628">ROUND(N1227*O1227,2)</f>
        <v>0</v>
      </c>
      <c r="R1227" s="46">
        <f t="shared" ref="R1227:R1228" si="629">ROUND(N1227*P1227,2)</f>
        <v>0</v>
      </c>
      <c r="S1227" s="42">
        <f t="shared" ref="S1227:S1228" si="630">ROUND(Q1227+R1227,2)</f>
        <v>0</v>
      </c>
      <c r="T1227" s="62"/>
    </row>
    <row r="1228" spans="1:25" s="152" customFormat="1" ht="22.5" customHeight="1" x14ac:dyDescent="0.2">
      <c r="A1228" s="19" t="s">
        <v>2616</v>
      </c>
      <c r="B1228" s="23"/>
      <c r="C1228" s="23" t="s">
        <v>91</v>
      </c>
      <c r="D1228" s="215" t="s">
        <v>1384</v>
      </c>
      <c r="E1228" s="14" t="s">
        <v>17</v>
      </c>
      <c r="F1228" s="203">
        <v>1</v>
      </c>
      <c r="G1228" s="149"/>
      <c r="H1228" s="28"/>
      <c r="I1228" s="11"/>
      <c r="J1228" s="171"/>
      <c r="K1228" s="11"/>
      <c r="L1228" s="58">
        <f>F1228</f>
        <v>1</v>
      </c>
      <c r="M1228" s="101">
        <v>1</v>
      </c>
      <c r="N1228" s="107">
        <f t="shared" ref="N1228" si="631">M1228*L1228</f>
        <v>1</v>
      </c>
      <c r="O1228" s="25"/>
      <c r="P1228" s="25"/>
      <c r="Q1228" s="11">
        <f t="shared" si="628"/>
        <v>0</v>
      </c>
      <c r="R1228" s="11">
        <f t="shared" si="629"/>
        <v>0</v>
      </c>
      <c r="S1228" s="25">
        <f t="shared" si="630"/>
        <v>0</v>
      </c>
      <c r="T1228" s="25"/>
      <c r="U1228" s="151"/>
      <c r="V1228" s="151"/>
      <c r="W1228" s="151"/>
      <c r="X1228" s="151"/>
      <c r="Y1228" s="151"/>
    </row>
    <row r="1229" spans="1:25" s="86" customFormat="1" ht="22.5" customHeight="1" x14ac:dyDescent="0.25">
      <c r="A1229" s="65" t="s">
        <v>67</v>
      </c>
      <c r="B1229" s="65"/>
      <c r="C1229" s="65"/>
      <c r="D1229" s="49" t="s">
        <v>1389</v>
      </c>
      <c r="E1229" s="66"/>
      <c r="F1229" s="67"/>
      <c r="G1229" s="66"/>
      <c r="H1229" s="66"/>
      <c r="I1229" s="66"/>
      <c r="J1229" s="66"/>
      <c r="K1229" s="66"/>
      <c r="L1229" s="144"/>
      <c r="M1229" s="98"/>
      <c r="N1229" s="105"/>
      <c r="O1229" s="68"/>
      <c r="P1229" s="68"/>
      <c r="Q1229" s="39"/>
      <c r="R1229" s="39"/>
      <c r="S1229" s="68"/>
      <c r="T1229" s="68"/>
      <c r="U1229" s="85"/>
      <c r="V1229" s="85"/>
      <c r="W1229" s="85"/>
      <c r="X1229" s="85"/>
      <c r="Y1229" s="85"/>
    </row>
    <row r="1230" spans="1:25" s="92" customFormat="1" ht="32.25" customHeight="1" x14ac:dyDescent="0.25">
      <c r="A1230" s="44" t="s">
        <v>2040</v>
      </c>
      <c r="B1230" s="230" t="s">
        <v>1624</v>
      </c>
      <c r="C1230" s="44" t="s">
        <v>90</v>
      </c>
      <c r="D1230" s="51" t="s">
        <v>92</v>
      </c>
      <c r="E1230" s="41" t="s">
        <v>3</v>
      </c>
      <c r="F1230" s="71"/>
      <c r="G1230" s="41"/>
      <c r="H1230" s="41"/>
      <c r="I1230" s="43"/>
      <c r="J1230" s="43"/>
      <c r="K1230" s="43">
        <f>SUM(K1231:K1246)</f>
        <v>119.1</v>
      </c>
      <c r="L1230" s="43"/>
      <c r="M1230" s="100"/>
      <c r="N1230" s="43">
        <f>K1230</f>
        <v>119.1</v>
      </c>
      <c r="O1230" s="42"/>
      <c r="P1230" s="42"/>
      <c r="Q1230" s="46">
        <f t="shared" si="625"/>
        <v>0</v>
      </c>
      <c r="R1230" s="46">
        <f t="shared" si="626"/>
        <v>0</v>
      </c>
      <c r="S1230" s="42">
        <f t="shared" si="627"/>
        <v>0</v>
      </c>
      <c r="T1230" s="42" t="s">
        <v>93</v>
      </c>
      <c r="U1230" s="91"/>
      <c r="V1230" s="91"/>
      <c r="W1230" s="91"/>
      <c r="X1230" s="91"/>
      <c r="Y1230" s="91"/>
    </row>
    <row r="1231" spans="1:25" s="92" customFormat="1" ht="22.5" customHeight="1" x14ac:dyDescent="0.25">
      <c r="A1231" s="19" t="s">
        <v>2041</v>
      </c>
      <c r="B1231" s="23"/>
      <c r="C1231" s="23" t="s">
        <v>91</v>
      </c>
      <c r="D1231" s="215" t="s">
        <v>1362</v>
      </c>
      <c r="E1231" s="28" t="s">
        <v>1228</v>
      </c>
      <c r="F1231" s="59"/>
      <c r="G1231" s="28">
        <v>0.4</v>
      </c>
      <c r="H1231" s="28">
        <v>0.4</v>
      </c>
      <c r="I1231" s="11">
        <f>(G1231+H1231)*2</f>
        <v>1.6</v>
      </c>
      <c r="J1231" s="81">
        <v>52.07</v>
      </c>
      <c r="K1231" s="189">
        <f>I1231*J1231</f>
        <v>83.31</v>
      </c>
      <c r="L1231" s="11">
        <f>J1231</f>
        <v>52.07</v>
      </c>
      <c r="M1231" s="101">
        <v>1.1000000000000001</v>
      </c>
      <c r="N1231" s="133">
        <f>M1231*L1231</f>
        <v>57.277000000000001</v>
      </c>
      <c r="O1231" s="25"/>
      <c r="P1231" s="25"/>
      <c r="Q1231" s="11">
        <f t="shared" si="625"/>
        <v>0</v>
      </c>
      <c r="R1231" s="11">
        <f t="shared" si="626"/>
        <v>0</v>
      </c>
      <c r="S1231" s="42">
        <f t="shared" si="627"/>
        <v>0</v>
      </c>
      <c r="T1231" s="42"/>
      <c r="U1231" s="91"/>
      <c r="V1231" s="91"/>
      <c r="W1231" s="91"/>
      <c r="X1231" s="91"/>
      <c r="Y1231" s="91"/>
    </row>
    <row r="1232" spans="1:25" s="92" customFormat="1" ht="22.5" customHeight="1" x14ac:dyDescent="0.25">
      <c r="A1232" s="19" t="s">
        <v>2042</v>
      </c>
      <c r="B1232" s="23"/>
      <c r="C1232" s="23" t="s">
        <v>91</v>
      </c>
      <c r="D1232" s="215" t="s">
        <v>1399</v>
      </c>
      <c r="E1232" s="28" t="s">
        <v>1228</v>
      </c>
      <c r="F1232" s="59"/>
      <c r="G1232" s="28">
        <v>0.6</v>
      </c>
      <c r="H1232" s="28">
        <v>0.25</v>
      </c>
      <c r="I1232" s="11">
        <f t="shared" ref="I1232" si="632">(G1232+H1232)*2</f>
        <v>1.7</v>
      </c>
      <c r="J1232" s="81">
        <v>4.13</v>
      </c>
      <c r="K1232" s="189">
        <f>I1232*J1232</f>
        <v>7.02</v>
      </c>
      <c r="L1232" s="11">
        <f>J1232</f>
        <v>4.13</v>
      </c>
      <c r="M1232" s="101">
        <v>1.1000000000000001</v>
      </c>
      <c r="N1232" s="133">
        <f>M1232*L1232</f>
        <v>4.5430000000000001</v>
      </c>
      <c r="O1232" s="25"/>
      <c r="P1232" s="25"/>
      <c r="Q1232" s="11">
        <f t="shared" si="625"/>
        <v>0</v>
      </c>
      <c r="R1232" s="11">
        <f t="shared" si="626"/>
        <v>0</v>
      </c>
      <c r="S1232" s="42">
        <f t="shared" si="627"/>
        <v>0</v>
      </c>
      <c r="T1232" s="42"/>
      <c r="U1232" s="91"/>
      <c r="V1232" s="91"/>
      <c r="W1232" s="91"/>
      <c r="X1232" s="91"/>
      <c r="Y1232" s="91"/>
    </row>
    <row r="1233" spans="1:25" s="92" customFormat="1" ht="22.5" customHeight="1" x14ac:dyDescent="0.2">
      <c r="A1233" s="19" t="s">
        <v>2043</v>
      </c>
      <c r="B1233" s="23"/>
      <c r="C1233" s="23" t="s">
        <v>91</v>
      </c>
      <c r="D1233" s="215" t="s">
        <v>1329</v>
      </c>
      <c r="E1233" s="28" t="s">
        <v>1228</v>
      </c>
      <c r="F1233" s="145"/>
      <c r="G1233" s="149"/>
      <c r="H1233" s="28"/>
      <c r="I1233" s="11">
        <f>(G1233+H1233)*2</f>
        <v>0</v>
      </c>
      <c r="J1233" s="81">
        <v>5.18</v>
      </c>
      <c r="K1233" s="189">
        <f>J1233*0.4*3.14</f>
        <v>6.51</v>
      </c>
      <c r="L1233" s="11">
        <f>K1233*0.4*3.14</f>
        <v>8.18</v>
      </c>
      <c r="M1233" s="101">
        <v>1.1000000000000001</v>
      </c>
      <c r="N1233" s="181">
        <f>M1233*L1233</f>
        <v>8.9979999999999993</v>
      </c>
      <c r="O1233" s="25"/>
      <c r="P1233" s="25"/>
      <c r="Q1233" s="11">
        <f t="shared" si="625"/>
        <v>0</v>
      </c>
      <c r="R1233" s="11">
        <f t="shared" si="626"/>
        <v>0</v>
      </c>
      <c r="S1233" s="42">
        <f t="shared" si="627"/>
        <v>0</v>
      </c>
      <c r="T1233" s="42"/>
      <c r="U1233" s="91"/>
      <c r="V1233" s="91"/>
      <c r="W1233" s="91"/>
      <c r="X1233" s="91"/>
      <c r="Y1233" s="91"/>
    </row>
    <row r="1234" spans="1:25" s="92" customFormat="1" ht="22.5" customHeight="1" x14ac:dyDescent="0.2">
      <c r="A1234" s="19" t="s">
        <v>2044</v>
      </c>
      <c r="B1234" s="23"/>
      <c r="C1234" s="23" t="s">
        <v>91</v>
      </c>
      <c r="D1234" s="215" t="s">
        <v>1274</v>
      </c>
      <c r="E1234" s="14" t="s">
        <v>17</v>
      </c>
      <c r="F1234" s="145">
        <v>1</v>
      </c>
      <c r="G1234" s="149"/>
      <c r="H1234" s="28"/>
      <c r="I1234" s="11"/>
      <c r="J1234" s="178"/>
      <c r="K1234" s="189"/>
      <c r="L1234" s="58">
        <f t="shared" ref="L1234:L1248" si="633">F1234</f>
        <v>1</v>
      </c>
      <c r="M1234" s="101">
        <v>1</v>
      </c>
      <c r="N1234" s="133">
        <f t="shared" ref="N1234:N1248" si="634">M1234*L1234</f>
        <v>1</v>
      </c>
      <c r="O1234" s="25"/>
      <c r="P1234" s="25"/>
      <c r="Q1234" s="11">
        <f t="shared" si="625"/>
        <v>0</v>
      </c>
      <c r="R1234" s="11">
        <f t="shared" si="626"/>
        <v>0</v>
      </c>
      <c r="S1234" s="42">
        <f t="shared" si="627"/>
        <v>0</v>
      </c>
      <c r="T1234" s="42"/>
      <c r="U1234" s="91"/>
      <c r="V1234" s="91"/>
      <c r="W1234" s="91"/>
      <c r="X1234" s="91"/>
      <c r="Y1234" s="91"/>
    </row>
    <row r="1235" spans="1:25" s="92" customFormat="1" ht="22.5" customHeight="1" x14ac:dyDescent="0.2">
      <c r="A1235" s="19" t="s">
        <v>2045</v>
      </c>
      <c r="B1235" s="23"/>
      <c r="C1235" s="23" t="s">
        <v>91</v>
      </c>
      <c r="D1235" s="215" t="s">
        <v>1375</v>
      </c>
      <c r="E1235" s="14" t="s">
        <v>17</v>
      </c>
      <c r="F1235" s="203">
        <v>1</v>
      </c>
      <c r="G1235" s="149"/>
      <c r="H1235" s="28"/>
      <c r="I1235" s="11"/>
      <c r="J1235" s="178"/>
      <c r="K1235" s="189">
        <v>0.52</v>
      </c>
      <c r="L1235" s="58">
        <f t="shared" ref="L1235:L1243" si="635">F1235</f>
        <v>1</v>
      </c>
      <c r="M1235" s="101">
        <v>1</v>
      </c>
      <c r="N1235" s="133">
        <f t="shared" ref="N1235:N1243" si="636">M1235*L1235</f>
        <v>1</v>
      </c>
      <c r="O1235" s="25"/>
      <c r="P1235" s="25"/>
      <c r="Q1235" s="11">
        <f t="shared" si="625"/>
        <v>0</v>
      </c>
      <c r="R1235" s="11">
        <f t="shared" si="626"/>
        <v>0</v>
      </c>
      <c r="S1235" s="42">
        <f t="shared" si="627"/>
        <v>0</v>
      </c>
      <c r="T1235" s="42"/>
      <c r="U1235" s="91"/>
      <c r="V1235" s="91"/>
      <c r="W1235" s="91"/>
      <c r="X1235" s="91"/>
      <c r="Y1235" s="91"/>
    </row>
    <row r="1236" spans="1:25" s="92" customFormat="1" ht="22.5" customHeight="1" x14ac:dyDescent="0.2">
      <c r="A1236" s="19" t="s">
        <v>2046</v>
      </c>
      <c r="B1236" s="23"/>
      <c r="C1236" s="23" t="s">
        <v>91</v>
      </c>
      <c r="D1236" s="215" t="s">
        <v>1376</v>
      </c>
      <c r="E1236" s="14" t="s">
        <v>17</v>
      </c>
      <c r="F1236" s="203">
        <v>6</v>
      </c>
      <c r="G1236" s="149"/>
      <c r="H1236" s="28"/>
      <c r="I1236" s="11"/>
      <c r="J1236" s="178"/>
      <c r="K1236" s="189">
        <v>5.49</v>
      </c>
      <c r="L1236" s="58">
        <f t="shared" si="635"/>
        <v>6</v>
      </c>
      <c r="M1236" s="101">
        <v>1</v>
      </c>
      <c r="N1236" s="133">
        <f t="shared" si="636"/>
        <v>6</v>
      </c>
      <c r="O1236" s="25"/>
      <c r="P1236" s="25"/>
      <c r="Q1236" s="11">
        <f t="shared" si="625"/>
        <v>0</v>
      </c>
      <c r="R1236" s="11">
        <f t="shared" si="626"/>
        <v>0</v>
      </c>
      <c r="S1236" s="42">
        <f t="shared" si="627"/>
        <v>0</v>
      </c>
      <c r="T1236" s="42"/>
      <c r="U1236" s="91"/>
      <c r="V1236" s="91"/>
      <c r="W1236" s="91"/>
      <c r="X1236" s="91"/>
      <c r="Y1236" s="91"/>
    </row>
    <row r="1237" spans="1:25" s="92" customFormat="1" ht="30.75" customHeight="1" x14ac:dyDescent="0.2">
      <c r="A1237" s="19" t="s">
        <v>2047</v>
      </c>
      <c r="B1237" s="23"/>
      <c r="C1237" s="23" t="s">
        <v>91</v>
      </c>
      <c r="D1237" s="215" t="s">
        <v>1400</v>
      </c>
      <c r="E1237" s="14" t="s">
        <v>17</v>
      </c>
      <c r="F1237" s="203">
        <v>2</v>
      </c>
      <c r="G1237" s="149"/>
      <c r="H1237" s="28"/>
      <c r="I1237" s="11"/>
      <c r="J1237" s="178"/>
      <c r="K1237" s="189">
        <v>0.45</v>
      </c>
      <c r="L1237" s="58">
        <f t="shared" si="635"/>
        <v>2</v>
      </c>
      <c r="M1237" s="101">
        <v>1</v>
      </c>
      <c r="N1237" s="133">
        <f t="shared" si="636"/>
        <v>2</v>
      </c>
      <c r="O1237" s="25"/>
      <c r="P1237" s="25"/>
      <c r="Q1237" s="11">
        <f t="shared" si="625"/>
        <v>0</v>
      </c>
      <c r="R1237" s="11">
        <f t="shared" si="626"/>
        <v>0</v>
      </c>
      <c r="S1237" s="42">
        <f t="shared" si="627"/>
        <v>0</v>
      </c>
      <c r="T1237" s="42"/>
      <c r="U1237" s="91"/>
      <c r="V1237" s="91"/>
      <c r="W1237" s="91"/>
      <c r="X1237" s="91"/>
      <c r="Y1237" s="91"/>
    </row>
    <row r="1238" spans="1:25" s="92" customFormat="1" ht="30.75" customHeight="1" x14ac:dyDescent="0.2">
      <c r="A1238" s="19" t="s">
        <v>2048</v>
      </c>
      <c r="B1238" s="23"/>
      <c r="C1238" s="23" t="s">
        <v>91</v>
      </c>
      <c r="D1238" s="216" t="s">
        <v>1401</v>
      </c>
      <c r="E1238" s="14" t="s">
        <v>17</v>
      </c>
      <c r="F1238" s="205">
        <v>1</v>
      </c>
      <c r="G1238" s="149"/>
      <c r="H1238" s="28"/>
      <c r="I1238" s="11"/>
      <c r="J1238" s="178"/>
      <c r="K1238" s="189">
        <v>0.26</v>
      </c>
      <c r="L1238" s="58">
        <f t="shared" si="635"/>
        <v>1</v>
      </c>
      <c r="M1238" s="101">
        <v>1</v>
      </c>
      <c r="N1238" s="133">
        <f t="shared" si="636"/>
        <v>1</v>
      </c>
      <c r="O1238" s="25"/>
      <c r="P1238" s="25"/>
      <c r="Q1238" s="11">
        <f t="shared" si="625"/>
        <v>0</v>
      </c>
      <c r="R1238" s="11">
        <f t="shared" si="626"/>
        <v>0</v>
      </c>
      <c r="S1238" s="42">
        <f t="shared" si="627"/>
        <v>0</v>
      </c>
      <c r="T1238" s="42"/>
      <c r="U1238" s="91"/>
      <c r="V1238" s="91"/>
      <c r="W1238" s="91"/>
      <c r="X1238" s="91"/>
      <c r="Y1238" s="91"/>
    </row>
    <row r="1239" spans="1:25" s="92" customFormat="1" ht="30.75" customHeight="1" x14ac:dyDescent="0.2">
      <c r="A1239" s="19" t="s">
        <v>2049</v>
      </c>
      <c r="B1239" s="23"/>
      <c r="C1239" s="23" t="s">
        <v>91</v>
      </c>
      <c r="D1239" s="215" t="s">
        <v>1402</v>
      </c>
      <c r="E1239" s="14" t="s">
        <v>17</v>
      </c>
      <c r="F1239" s="203">
        <v>2</v>
      </c>
      <c r="G1239" s="149"/>
      <c r="H1239" s="28"/>
      <c r="I1239" s="11"/>
      <c r="J1239" s="178"/>
      <c r="K1239" s="189">
        <v>0.85</v>
      </c>
      <c r="L1239" s="58">
        <f t="shared" si="635"/>
        <v>2</v>
      </c>
      <c r="M1239" s="101">
        <v>1</v>
      </c>
      <c r="N1239" s="133">
        <f t="shared" si="636"/>
        <v>2</v>
      </c>
      <c r="O1239" s="25"/>
      <c r="P1239" s="25"/>
      <c r="Q1239" s="11">
        <f t="shared" si="625"/>
        <v>0</v>
      </c>
      <c r="R1239" s="11">
        <f t="shared" si="626"/>
        <v>0</v>
      </c>
      <c r="S1239" s="42">
        <f t="shared" si="627"/>
        <v>0</v>
      </c>
      <c r="T1239" s="42"/>
      <c r="U1239" s="91"/>
      <c r="V1239" s="91"/>
      <c r="W1239" s="91"/>
      <c r="X1239" s="91"/>
      <c r="Y1239" s="91"/>
    </row>
    <row r="1240" spans="1:25" s="92" customFormat="1" ht="30.75" customHeight="1" x14ac:dyDescent="0.2">
      <c r="A1240" s="19" t="s">
        <v>2050</v>
      </c>
      <c r="B1240" s="23"/>
      <c r="C1240" s="23" t="s">
        <v>91</v>
      </c>
      <c r="D1240" s="215" t="s">
        <v>1403</v>
      </c>
      <c r="E1240" s="14" t="s">
        <v>17</v>
      </c>
      <c r="F1240" s="203">
        <v>2</v>
      </c>
      <c r="G1240" s="149"/>
      <c r="H1240" s="28"/>
      <c r="I1240" s="11"/>
      <c r="J1240" s="178"/>
      <c r="K1240" s="189">
        <v>0.99</v>
      </c>
      <c r="L1240" s="58">
        <f t="shared" si="635"/>
        <v>2</v>
      </c>
      <c r="M1240" s="101">
        <v>1</v>
      </c>
      <c r="N1240" s="133">
        <f t="shared" si="636"/>
        <v>2</v>
      </c>
      <c r="O1240" s="25"/>
      <c r="P1240" s="25"/>
      <c r="Q1240" s="11">
        <f t="shared" si="625"/>
        <v>0</v>
      </c>
      <c r="R1240" s="11">
        <f t="shared" si="626"/>
        <v>0</v>
      </c>
      <c r="S1240" s="42">
        <f t="shared" si="627"/>
        <v>0</v>
      </c>
      <c r="T1240" s="42"/>
      <c r="U1240" s="91"/>
      <c r="V1240" s="91"/>
      <c r="W1240" s="91"/>
      <c r="X1240" s="91"/>
      <c r="Y1240" s="91"/>
    </row>
    <row r="1241" spans="1:25" s="92" customFormat="1" ht="30.75" customHeight="1" x14ac:dyDescent="0.2">
      <c r="A1241" s="19" t="s">
        <v>2051</v>
      </c>
      <c r="B1241" s="23"/>
      <c r="C1241" s="23" t="s">
        <v>91</v>
      </c>
      <c r="D1241" s="215" t="s">
        <v>1404</v>
      </c>
      <c r="E1241" s="14" t="s">
        <v>17</v>
      </c>
      <c r="F1241" s="203">
        <v>2</v>
      </c>
      <c r="G1241" s="149"/>
      <c r="H1241" s="28"/>
      <c r="I1241" s="11"/>
      <c r="J1241" s="178"/>
      <c r="K1241" s="189">
        <v>1.33</v>
      </c>
      <c r="L1241" s="58">
        <f t="shared" si="635"/>
        <v>2</v>
      </c>
      <c r="M1241" s="101">
        <v>1</v>
      </c>
      <c r="N1241" s="133">
        <f t="shared" si="636"/>
        <v>2</v>
      </c>
      <c r="O1241" s="25"/>
      <c r="P1241" s="25"/>
      <c r="Q1241" s="11">
        <f t="shared" si="625"/>
        <v>0</v>
      </c>
      <c r="R1241" s="11">
        <f t="shared" si="626"/>
        <v>0</v>
      </c>
      <c r="S1241" s="42">
        <f t="shared" si="627"/>
        <v>0</v>
      </c>
      <c r="T1241" s="42"/>
      <c r="U1241" s="91"/>
      <c r="V1241" s="91"/>
      <c r="W1241" s="91"/>
      <c r="X1241" s="91"/>
      <c r="Y1241" s="91"/>
    </row>
    <row r="1242" spans="1:25" s="92" customFormat="1" ht="30.75" customHeight="1" x14ac:dyDescent="0.2">
      <c r="A1242" s="19" t="s">
        <v>2052</v>
      </c>
      <c r="B1242" s="23"/>
      <c r="C1242" s="23" t="s">
        <v>91</v>
      </c>
      <c r="D1242" s="216" t="s">
        <v>1405</v>
      </c>
      <c r="E1242" s="14" t="s">
        <v>17</v>
      </c>
      <c r="F1242" s="205">
        <v>1</v>
      </c>
      <c r="G1242" s="149"/>
      <c r="H1242" s="28"/>
      <c r="I1242" s="11"/>
      <c r="J1242" s="178"/>
      <c r="K1242" s="189">
        <v>1.06</v>
      </c>
      <c r="L1242" s="58">
        <f t="shared" si="635"/>
        <v>1</v>
      </c>
      <c r="M1242" s="101">
        <v>1</v>
      </c>
      <c r="N1242" s="133">
        <f t="shared" si="636"/>
        <v>1</v>
      </c>
      <c r="O1242" s="25"/>
      <c r="P1242" s="25"/>
      <c r="Q1242" s="11">
        <f t="shared" si="625"/>
        <v>0</v>
      </c>
      <c r="R1242" s="11">
        <f t="shared" si="626"/>
        <v>0</v>
      </c>
      <c r="S1242" s="42">
        <f t="shared" si="627"/>
        <v>0</v>
      </c>
      <c r="T1242" s="42"/>
      <c r="U1242" s="91"/>
      <c r="V1242" s="91"/>
      <c r="W1242" s="91"/>
      <c r="X1242" s="91"/>
      <c r="Y1242" s="91"/>
    </row>
    <row r="1243" spans="1:25" s="92" customFormat="1" ht="30.75" customHeight="1" x14ac:dyDescent="0.2">
      <c r="A1243" s="19" t="s">
        <v>2053</v>
      </c>
      <c r="B1243" s="23"/>
      <c r="C1243" s="23" t="s">
        <v>91</v>
      </c>
      <c r="D1243" s="215" t="s">
        <v>1370</v>
      </c>
      <c r="E1243" s="14" t="s">
        <v>17</v>
      </c>
      <c r="F1243" s="203">
        <v>6</v>
      </c>
      <c r="G1243" s="149"/>
      <c r="H1243" s="28"/>
      <c r="I1243" s="11"/>
      <c r="J1243" s="178"/>
      <c r="K1243" s="189">
        <v>6.99</v>
      </c>
      <c r="L1243" s="58">
        <f t="shared" si="635"/>
        <v>6</v>
      </c>
      <c r="M1243" s="101">
        <v>1</v>
      </c>
      <c r="N1243" s="133">
        <f t="shared" si="636"/>
        <v>6</v>
      </c>
      <c r="O1243" s="25"/>
      <c r="P1243" s="25"/>
      <c r="Q1243" s="11">
        <f t="shared" si="625"/>
        <v>0</v>
      </c>
      <c r="R1243" s="11">
        <f t="shared" si="626"/>
        <v>0</v>
      </c>
      <c r="S1243" s="42">
        <f t="shared" si="627"/>
        <v>0</v>
      </c>
      <c r="T1243" s="42"/>
      <c r="U1243" s="91"/>
      <c r="V1243" s="91"/>
      <c r="W1243" s="91"/>
      <c r="X1243" s="91"/>
      <c r="Y1243" s="91"/>
    </row>
    <row r="1244" spans="1:25" s="92" customFormat="1" ht="35.25" customHeight="1" x14ac:dyDescent="0.2">
      <c r="A1244" s="19" t="s">
        <v>2054</v>
      </c>
      <c r="B1244" s="23"/>
      <c r="C1244" s="23" t="s">
        <v>91</v>
      </c>
      <c r="D1244" s="215" t="s">
        <v>1406</v>
      </c>
      <c r="E1244" s="14" t="s">
        <v>17</v>
      </c>
      <c r="F1244" s="145">
        <v>1</v>
      </c>
      <c r="G1244" s="149"/>
      <c r="H1244" s="28"/>
      <c r="I1244" s="11"/>
      <c r="J1244" s="178"/>
      <c r="K1244" s="189">
        <v>1.77</v>
      </c>
      <c r="L1244" s="58">
        <f t="shared" si="633"/>
        <v>1</v>
      </c>
      <c r="M1244" s="101">
        <v>1</v>
      </c>
      <c r="N1244" s="133">
        <f t="shared" si="634"/>
        <v>1</v>
      </c>
      <c r="O1244" s="25"/>
      <c r="P1244" s="25"/>
      <c r="Q1244" s="11">
        <f t="shared" si="625"/>
        <v>0</v>
      </c>
      <c r="R1244" s="11">
        <f t="shared" si="626"/>
        <v>0</v>
      </c>
      <c r="S1244" s="42">
        <f t="shared" si="627"/>
        <v>0</v>
      </c>
      <c r="T1244" s="42"/>
      <c r="U1244" s="91"/>
      <c r="V1244" s="91"/>
      <c r="W1244" s="91"/>
      <c r="X1244" s="91"/>
      <c r="Y1244" s="91"/>
    </row>
    <row r="1245" spans="1:25" s="92" customFormat="1" ht="29.25" customHeight="1" x14ac:dyDescent="0.2">
      <c r="A1245" s="19" t="s">
        <v>2055</v>
      </c>
      <c r="B1245" s="23"/>
      <c r="C1245" s="23" t="s">
        <v>91</v>
      </c>
      <c r="D1245" s="214" t="s">
        <v>1407</v>
      </c>
      <c r="E1245" s="14" t="s">
        <v>17</v>
      </c>
      <c r="F1245" s="145">
        <v>1</v>
      </c>
      <c r="G1245" s="149"/>
      <c r="H1245" s="28"/>
      <c r="I1245" s="11"/>
      <c r="J1245" s="178"/>
      <c r="K1245" s="189">
        <v>0.49</v>
      </c>
      <c r="L1245" s="58">
        <f t="shared" si="633"/>
        <v>1</v>
      </c>
      <c r="M1245" s="101">
        <v>1</v>
      </c>
      <c r="N1245" s="133">
        <f t="shared" si="634"/>
        <v>1</v>
      </c>
      <c r="O1245" s="25"/>
      <c r="P1245" s="25"/>
      <c r="Q1245" s="11">
        <f t="shared" si="625"/>
        <v>0</v>
      </c>
      <c r="R1245" s="11">
        <f t="shared" si="626"/>
        <v>0</v>
      </c>
      <c r="S1245" s="42">
        <f t="shared" si="627"/>
        <v>0</v>
      </c>
      <c r="T1245" s="42"/>
      <c r="U1245" s="91"/>
      <c r="V1245" s="91"/>
      <c r="W1245" s="91"/>
      <c r="X1245" s="91"/>
      <c r="Y1245" s="91"/>
    </row>
    <row r="1246" spans="1:25" s="92" customFormat="1" ht="27" customHeight="1" x14ac:dyDescent="0.2">
      <c r="A1246" s="19" t="s">
        <v>2056</v>
      </c>
      <c r="B1246" s="23"/>
      <c r="C1246" s="23" t="s">
        <v>91</v>
      </c>
      <c r="D1246" s="214" t="s">
        <v>1408</v>
      </c>
      <c r="E1246" s="14" t="s">
        <v>17</v>
      </c>
      <c r="F1246" s="145">
        <v>4</v>
      </c>
      <c r="G1246" s="149"/>
      <c r="H1246" s="28"/>
      <c r="I1246" s="11"/>
      <c r="J1246" s="178"/>
      <c r="K1246" s="189">
        <v>2.06</v>
      </c>
      <c r="L1246" s="58">
        <f t="shared" si="633"/>
        <v>4</v>
      </c>
      <c r="M1246" s="101">
        <v>1</v>
      </c>
      <c r="N1246" s="133">
        <f t="shared" si="634"/>
        <v>4</v>
      </c>
      <c r="O1246" s="25"/>
      <c r="P1246" s="25"/>
      <c r="Q1246" s="11">
        <f t="shared" si="625"/>
        <v>0</v>
      </c>
      <c r="R1246" s="11">
        <f t="shared" si="626"/>
        <v>0</v>
      </c>
      <c r="S1246" s="42">
        <f t="shared" si="627"/>
        <v>0</v>
      </c>
      <c r="T1246" s="42"/>
      <c r="U1246" s="91"/>
      <c r="V1246" s="91"/>
      <c r="W1246" s="91"/>
      <c r="X1246" s="91"/>
      <c r="Y1246" s="91"/>
    </row>
    <row r="1247" spans="1:25" s="88" customFormat="1" ht="15.75" customHeight="1" x14ac:dyDescent="0.25">
      <c r="A1247" s="44" t="s">
        <v>2025</v>
      </c>
      <c r="B1247" s="233" t="s">
        <v>1845</v>
      </c>
      <c r="C1247" s="44" t="s">
        <v>90</v>
      </c>
      <c r="D1247" s="70" t="s">
        <v>1609</v>
      </c>
      <c r="E1247" s="41" t="s">
        <v>17</v>
      </c>
      <c r="F1247" s="71">
        <f>F1248</f>
        <v>1</v>
      </c>
      <c r="G1247" s="41"/>
      <c r="H1247" s="41"/>
      <c r="I1247" s="41"/>
      <c r="J1247" s="41"/>
      <c r="K1247" s="41"/>
      <c r="L1247" s="100">
        <v>1</v>
      </c>
      <c r="M1247" s="100">
        <v>1</v>
      </c>
      <c r="N1247" s="106">
        <v>1</v>
      </c>
      <c r="O1247" s="42"/>
      <c r="P1247" s="42"/>
      <c r="Q1247" s="46">
        <f t="shared" ref="Q1247" si="637">ROUND(N1247*O1247,2)</f>
        <v>0</v>
      </c>
      <c r="R1247" s="46">
        <f t="shared" ref="R1247" si="638">ROUND(N1247*P1247,2)</f>
        <v>0</v>
      </c>
      <c r="S1247" s="42">
        <f t="shared" ref="S1247" si="639">ROUND(Q1247+R1247,2)</f>
        <v>0</v>
      </c>
      <c r="T1247" s="62" t="s">
        <v>94</v>
      </c>
      <c r="U1247" s="87"/>
      <c r="V1247" s="87"/>
      <c r="W1247" s="87"/>
      <c r="X1247" s="87"/>
      <c r="Y1247" s="87"/>
    </row>
    <row r="1248" spans="1:25" s="92" customFormat="1" ht="25.5" customHeight="1" x14ac:dyDescent="0.2">
      <c r="A1248" s="19" t="s">
        <v>2057</v>
      </c>
      <c r="B1248" s="23"/>
      <c r="C1248" s="23" t="s">
        <v>91</v>
      </c>
      <c r="D1248" s="214" t="s">
        <v>1409</v>
      </c>
      <c r="E1248" s="14" t="s">
        <v>17</v>
      </c>
      <c r="F1248" s="145">
        <v>1</v>
      </c>
      <c r="G1248" s="149"/>
      <c r="H1248" s="28"/>
      <c r="I1248" s="11"/>
      <c r="J1248" s="178"/>
      <c r="K1248" s="189"/>
      <c r="L1248" s="58">
        <f t="shared" si="633"/>
        <v>1</v>
      </c>
      <c r="M1248" s="101">
        <v>1</v>
      </c>
      <c r="N1248" s="133">
        <f t="shared" si="634"/>
        <v>1</v>
      </c>
      <c r="O1248" s="25"/>
      <c r="P1248" s="25"/>
      <c r="Q1248" s="11">
        <f t="shared" si="625"/>
        <v>0</v>
      </c>
      <c r="R1248" s="11">
        <f t="shared" si="626"/>
        <v>0</v>
      </c>
      <c r="S1248" s="42">
        <f t="shared" si="627"/>
        <v>0</v>
      </c>
      <c r="T1248" s="42"/>
      <c r="U1248" s="91"/>
      <c r="V1248" s="91"/>
      <c r="W1248" s="91"/>
      <c r="X1248" s="91"/>
      <c r="Y1248" s="91"/>
    </row>
    <row r="1249" spans="1:25" s="88" customFormat="1" ht="15.75" customHeight="1" x14ac:dyDescent="0.25">
      <c r="A1249" s="44" t="s">
        <v>68</v>
      </c>
      <c r="B1249" s="44"/>
      <c r="C1249" s="44" t="s">
        <v>90</v>
      </c>
      <c r="D1249" s="70" t="s">
        <v>851</v>
      </c>
      <c r="E1249" s="41" t="s">
        <v>17</v>
      </c>
      <c r="F1249" s="41">
        <f>F1250</f>
        <v>1</v>
      </c>
      <c r="G1249" s="41"/>
      <c r="H1249" s="41"/>
      <c r="I1249" s="41"/>
      <c r="J1249" s="41"/>
      <c r="K1249" s="41"/>
      <c r="L1249" s="100">
        <v>1</v>
      </c>
      <c r="M1249" s="100">
        <v>1</v>
      </c>
      <c r="N1249" s="106">
        <v>1</v>
      </c>
      <c r="O1249" s="42"/>
      <c r="P1249" s="42"/>
      <c r="Q1249" s="46">
        <f t="shared" si="625"/>
        <v>0</v>
      </c>
      <c r="R1249" s="46">
        <f t="shared" si="626"/>
        <v>0</v>
      </c>
      <c r="S1249" s="42">
        <f t="shared" si="627"/>
        <v>0</v>
      </c>
      <c r="T1249" s="63"/>
      <c r="U1249" s="87"/>
      <c r="V1249" s="87"/>
      <c r="W1249" s="87"/>
      <c r="X1249" s="87"/>
      <c r="Y1249" s="87"/>
    </row>
    <row r="1250" spans="1:25" s="1" customFormat="1" ht="17.25" customHeight="1" x14ac:dyDescent="0.25">
      <c r="A1250" s="23" t="s">
        <v>2058</v>
      </c>
      <c r="B1250" s="19"/>
      <c r="C1250" s="19" t="s">
        <v>91</v>
      </c>
      <c r="D1250" s="215" t="s">
        <v>1361</v>
      </c>
      <c r="E1250" s="14" t="s">
        <v>17</v>
      </c>
      <c r="F1250" s="14">
        <v>1</v>
      </c>
      <c r="G1250" s="14"/>
      <c r="H1250" s="14"/>
      <c r="I1250" s="14"/>
      <c r="J1250" s="45"/>
      <c r="K1250" s="188"/>
      <c r="L1250" s="104">
        <f>F1250</f>
        <v>1</v>
      </c>
      <c r="M1250" s="104">
        <v>1</v>
      </c>
      <c r="N1250" s="134">
        <f>M1250*L1250</f>
        <v>1</v>
      </c>
      <c r="O1250" s="11"/>
      <c r="P1250" s="11"/>
      <c r="Q1250" s="11">
        <f t="shared" si="625"/>
        <v>0</v>
      </c>
      <c r="R1250" s="11">
        <f t="shared" si="626"/>
        <v>0</v>
      </c>
      <c r="S1250" s="42">
        <f t="shared" si="627"/>
        <v>0</v>
      </c>
      <c r="T1250" s="60"/>
      <c r="U1250" s="4"/>
    </row>
    <row r="1251" spans="1:25" s="88" customFormat="1" ht="27.75" customHeight="1" x14ac:dyDescent="0.25">
      <c r="A1251" s="44" t="s">
        <v>2035</v>
      </c>
      <c r="B1251" s="230" t="s">
        <v>1627</v>
      </c>
      <c r="C1251" s="40" t="s">
        <v>90</v>
      </c>
      <c r="D1251" s="72" t="s">
        <v>192</v>
      </c>
      <c r="E1251" s="41" t="s">
        <v>17</v>
      </c>
      <c r="F1251" s="71">
        <f>SUM(F1252:F1253)</f>
        <v>2</v>
      </c>
      <c r="G1251" s="71"/>
      <c r="H1251" s="71"/>
      <c r="I1251" s="71"/>
      <c r="J1251" s="71"/>
      <c r="K1251" s="71"/>
      <c r="L1251" s="73">
        <f t="shared" ref="L1251:L1253" si="640">F1251</f>
        <v>2</v>
      </c>
      <c r="M1251" s="102">
        <v>1</v>
      </c>
      <c r="N1251" s="108">
        <f t="shared" ref="N1251:N1253" si="641">M1251*L1251</f>
        <v>2</v>
      </c>
      <c r="O1251" s="42"/>
      <c r="P1251" s="42"/>
      <c r="Q1251" s="46">
        <f t="shared" si="625"/>
        <v>0</v>
      </c>
      <c r="R1251" s="46">
        <f t="shared" si="626"/>
        <v>0</v>
      </c>
      <c r="S1251" s="42">
        <f t="shared" si="627"/>
        <v>0</v>
      </c>
      <c r="T1251" s="63"/>
      <c r="U1251" s="87"/>
      <c r="V1251" s="87"/>
      <c r="W1251" s="87"/>
      <c r="X1251" s="87"/>
      <c r="Y1251" s="87"/>
    </row>
    <row r="1252" spans="1:25" s="112" customFormat="1" ht="43.5" customHeight="1" x14ac:dyDescent="0.25">
      <c r="A1252" s="19" t="s">
        <v>2059</v>
      </c>
      <c r="B1252" s="23"/>
      <c r="C1252" s="19" t="s">
        <v>91</v>
      </c>
      <c r="D1252" s="214" t="s">
        <v>1381</v>
      </c>
      <c r="E1252" s="28" t="s">
        <v>17</v>
      </c>
      <c r="F1252" s="59">
        <v>1</v>
      </c>
      <c r="G1252" s="59"/>
      <c r="H1252" s="59"/>
      <c r="I1252" s="59"/>
      <c r="J1252" s="71"/>
      <c r="K1252" s="192"/>
      <c r="L1252" s="58">
        <f t="shared" si="640"/>
        <v>1</v>
      </c>
      <c r="M1252" s="101">
        <v>1</v>
      </c>
      <c r="N1252" s="107">
        <f t="shared" si="641"/>
        <v>1</v>
      </c>
      <c r="O1252" s="25"/>
      <c r="P1252" s="25"/>
      <c r="Q1252" s="11">
        <f t="shared" si="625"/>
        <v>0</v>
      </c>
      <c r="R1252" s="11">
        <f t="shared" si="626"/>
        <v>0</v>
      </c>
      <c r="S1252" s="42">
        <f t="shared" si="627"/>
        <v>0</v>
      </c>
      <c r="T1252" s="60"/>
      <c r="U1252" s="111"/>
      <c r="V1252" s="111"/>
      <c r="W1252" s="111"/>
      <c r="X1252" s="111"/>
      <c r="Y1252" s="111"/>
    </row>
    <row r="1253" spans="1:25" s="112" customFormat="1" ht="38.25" customHeight="1" x14ac:dyDescent="0.25">
      <c r="A1253" s="19" t="s">
        <v>2037</v>
      </c>
      <c r="B1253" s="23"/>
      <c r="C1253" s="19" t="s">
        <v>91</v>
      </c>
      <c r="D1253" s="220" t="s">
        <v>1381</v>
      </c>
      <c r="E1253" s="28" t="s">
        <v>17</v>
      </c>
      <c r="F1253" s="59">
        <v>1</v>
      </c>
      <c r="G1253" s="59"/>
      <c r="H1253" s="59"/>
      <c r="I1253" s="59"/>
      <c r="J1253" s="71"/>
      <c r="K1253" s="192"/>
      <c r="L1253" s="58">
        <f t="shared" si="640"/>
        <v>1</v>
      </c>
      <c r="M1253" s="101">
        <v>1</v>
      </c>
      <c r="N1253" s="107">
        <f t="shared" si="641"/>
        <v>1</v>
      </c>
      <c r="O1253" s="25"/>
      <c r="P1253" s="25"/>
      <c r="Q1253" s="11">
        <f t="shared" si="625"/>
        <v>0</v>
      </c>
      <c r="R1253" s="11">
        <f t="shared" si="626"/>
        <v>0</v>
      </c>
      <c r="S1253" s="42">
        <f t="shared" si="627"/>
        <v>0</v>
      </c>
      <c r="T1253" s="60"/>
      <c r="U1253" s="111"/>
      <c r="V1253" s="111"/>
      <c r="W1253" s="111"/>
      <c r="X1253" s="111"/>
      <c r="Y1253" s="111"/>
    </row>
    <row r="1254" spans="1:25" s="92" customFormat="1" ht="27" customHeight="1" x14ac:dyDescent="0.25">
      <c r="A1254" s="44" t="s">
        <v>2060</v>
      </c>
      <c r="B1254" s="230" t="s">
        <v>1626</v>
      </c>
      <c r="C1254" s="44" t="s">
        <v>90</v>
      </c>
      <c r="D1254" s="51" t="s">
        <v>876</v>
      </c>
      <c r="E1254" s="41" t="s">
        <v>3</v>
      </c>
      <c r="F1254" s="78">
        <f>F1255</f>
        <v>119.46</v>
      </c>
      <c r="G1254" s="41"/>
      <c r="H1254" s="41"/>
      <c r="I1254" s="41"/>
      <c r="J1254" s="41"/>
      <c r="K1254" s="78">
        <f>F1254</f>
        <v>119.46</v>
      </c>
      <c r="L1254" s="78">
        <f>K1254</f>
        <v>119.46</v>
      </c>
      <c r="M1254" s="102">
        <v>1</v>
      </c>
      <c r="N1254" s="108">
        <f>ROUND(M1254*L1254,2)</f>
        <v>119.46</v>
      </c>
      <c r="O1254" s="42"/>
      <c r="P1254" s="42"/>
      <c r="Q1254" s="46">
        <f t="shared" si="625"/>
        <v>0</v>
      </c>
      <c r="R1254" s="46">
        <f t="shared" si="626"/>
        <v>0</v>
      </c>
      <c r="S1254" s="42">
        <f t="shared" si="627"/>
        <v>0</v>
      </c>
      <c r="T1254" s="62"/>
    </row>
    <row r="1255" spans="1:25" s="152" customFormat="1" ht="38.25" customHeight="1" x14ac:dyDescent="0.25">
      <c r="A1255" s="19" t="s">
        <v>2061</v>
      </c>
      <c r="B1255" s="19"/>
      <c r="C1255" s="19" t="s">
        <v>91</v>
      </c>
      <c r="D1255" s="216" t="s">
        <v>1285</v>
      </c>
      <c r="E1255" s="14" t="s">
        <v>3</v>
      </c>
      <c r="F1255" s="57">
        <v>119.46</v>
      </c>
      <c r="G1255" s="14"/>
      <c r="H1255" s="14"/>
      <c r="I1255" s="14"/>
      <c r="J1255" s="45"/>
      <c r="K1255" s="193">
        <f>F1255</f>
        <v>119.46</v>
      </c>
      <c r="L1255" s="57">
        <f>K1255</f>
        <v>119.46</v>
      </c>
      <c r="M1255" s="101">
        <v>1.1000000000000001</v>
      </c>
      <c r="N1255" s="107">
        <f>ROUND(M1255*L1255,2)</f>
        <v>131.41</v>
      </c>
      <c r="O1255" s="11"/>
      <c r="P1255" s="11"/>
      <c r="Q1255" s="11">
        <f t="shared" si="625"/>
        <v>0</v>
      </c>
      <c r="R1255" s="11">
        <f t="shared" si="626"/>
        <v>0</v>
      </c>
      <c r="S1255" s="42">
        <f t="shared" si="627"/>
        <v>0</v>
      </c>
      <c r="T1255" s="60"/>
      <c r="U1255" s="151"/>
    </row>
    <row r="1256" spans="1:25" s="152" customFormat="1" ht="25.5" customHeight="1" x14ac:dyDescent="0.25">
      <c r="A1256" s="19" t="s">
        <v>2568</v>
      </c>
      <c r="B1256" s="19"/>
      <c r="C1256" s="19" t="s">
        <v>91</v>
      </c>
      <c r="D1256" s="69" t="s">
        <v>2560</v>
      </c>
      <c r="E1256" s="14" t="s">
        <v>2</v>
      </c>
      <c r="F1256" s="294">
        <f>F1255</f>
        <v>119.46</v>
      </c>
      <c r="G1256" s="294"/>
      <c r="H1256" s="294"/>
      <c r="I1256" s="294"/>
      <c r="J1256" s="294"/>
      <c r="K1256" s="294">
        <f>F1256</f>
        <v>119.46</v>
      </c>
      <c r="L1256" s="294">
        <f>K1256</f>
        <v>119.46</v>
      </c>
      <c r="M1256" s="295">
        <v>1.2</v>
      </c>
      <c r="N1256" s="107">
        <f>ROUND(M1256*L1256,2)</f>
        <v>143.35</v>
      </c>
      <c r="O1256" s="11"/>
      <c r="P1256" s="11"/>
      <c r="Q1256" s="11">
        <f t="shared" si="625"/>
        <v>0</v>
      </c>
      <c r="R1256" s="11">
        <f t="shared" si="626"/>
        <v>0</v>
      </c>
      <c r="S1256" s="42">
        <f t="shared" si="627"/>
        <v>0</v>
      </c>
      <c r="T1256" s="60"/>
    </row>
    <row r="1257" spans="1:25" s="92" customFormat="1" ht="27" customHeight="1" x14ac:dyDescent="0.25">
      <c r="A1257" s="44" t="s">
        <v>2062</v>
      </c>
      <c r="B1257" s="230"/>
      <c r="C1257" s="44" t="s">
        <v>90</v>
      </c>
      <c r="D1257" s="70" t="s">
        <v>2596</v>
      </c>
      <c r="E1257" s="41" t="s">
        <v>17</v>
      </c>
      <c r="F1257" s="78">
        <f>F1258</f>
        <v>2</v>
      </c>
      <c r="G1257" s="41"/>
      <c r="H1257" s="41"/>
      <c r="I1257" s="41"/>
      <c r="J1257" s="41"/>
      <c r="K1257" s="71"/>
      <c r="L1257" s="71">
        <f>F1257</f>
        <v>2</v>
      </c>
      <c r="M1257" s="102">
        <v>1</v>
      </c>
      <c r="N1257" s="108">
        <f>ROUND(M1257*L1257,2)</f>
        <v>2</v>
      </c>
      <c r="O1257" s="42"/>
      <c r="P1257" s="42"/>
      <c r="Q1257" s="46">
        <f t="shared" ref="Q1257:Q1258" si="642">ROUND(N1257*O1257,2)</f>
        <v>0</v>
      </c>
      <c r="R1257" s="46">
        <f t="shared" ref="R1257:R1258" si="643">ROUND(N1257*P1257,2)</f>
        <v>0</v>
      </c>
      <c r="S1257" s="42">
        <f t="shared" ref="S1257:S1258" si="644">ROUND(Q1257+R1257,2)</f>
        <v>0</v>
      </c>
      <c r="T1257" s="62"/>
    </row>
    <row r="1258" spans="1:25" s="330" customFormat="1" ht="22.5" customHeight="1" x14ac:dyDescent="0.2">
      <c r="A1258" s="316" t="s">
        <v>2063</v>
      </c>
      <c r="B1258" s="317"/>
      <c r="C1258" s="317" t="s">
        <v>91</v>
      </c>
      <c r="D1258" s="215" t="s">
        <v>1265</v>
      </c>
      <c r="E1258" s="319" t="s">
        <v>17</v>
      </c>
      <c r="F1258" s="320">
        <v>2</v>
      </c>
      <c r="G1258" s="321"/>
      <c r="H1258" s="322"/>
      <c r="I1258" s="323"/>
      <c r="J1258" s="324"/>
      <c r="K1258" s="323"/>
      <c r="L1258" s="325">
        <f>F1258</f>
        <v>2</v>
      </c>
      <c r="M1258" s="326">
        <v>1</v>
      </c>
      <c r="N1258" s="327">
        <f t="shared" ref="N1258" si="645">M1258*L1258</f>
        <v>2</v>
      </c>
      <c r="O1258" s="25"/>
      <c r="P1258" s="25"/>
      <c r="Q1258" s="323">
        <f t="shared" si="642"/>
        <v>0</v>
      </c>
      <c r="R1258" s="323">
        <f t="shared" si="643"/>
        <v>0</v>
      </c>
      <c r="S1258" s="328">
        <f t="shared" si="644"/>
        <v>0</v>
      </c>
      <c r="T1258" s="328"/>
      <c r="U1258" s="329"/>
      <c r="V1258" s="329"/>
      <c r="W1258" s="329"/>
      <c r="X1258" s="329"/>
      <c r="Y1258" s="329"/>
    </row>
    <row r="1259" spans="1:25" s="92" customFormat="1" ht="27" customHeight="1" x14ac:dyDescent="0.25">
      <c r="A1259" s="44" t="s">
        <v>2617</v>
      </c>
      <c r="B1259" s="230" t="s">
        <v>1627</v>
      </c>
      <c r="C1259" s="44" t="s">
        <v>90</v>
      </c>
      <c r="D1259" s="51" t="s">
        <v>1235</v>
      </c>
      <c r="E1259" s="41" t="s">
        <v>17</v>
      </c>
      <c r="F1259" s="78">
        <f>F1260</f>
        <v>1</v>
      </c>
      <c r="G1259" s="41"/>
      <c r="H1259" s="41"/>
      <c r="I1259" s="41"/>
      <c r="J1259" s="41"/>
      <c r="K1259" s="71">
        <f>F1259</f>
        <v>1</v>
      </c>
      <c r="L1259" s="100">
        <f>K1259</f>
        <v>1</v>
      </c>
      <c r="M1259" s="102">
        <v>1</v>
      </c>
      <c r="N1259" s="108">
        <f>ROUND(M1259*L1259,2)</f>
        <v>1</v>
      </c>
      <c r="O1259" s="42"/>
      <c r="P1259" s="42"/>
      <c r="Q1259" s="46">
        <f t="shared" si="625"/>
        <v>0</v>
      </c>
      <c r="R1259" s="46">
        <f t="shared" si="626"/>
        <v>0</v>
      </c>
      <c r="S1259" s="42">
        <f t="shared" si="627"/>
        <v>0</v>
      </c>
      <c r="T1259" s="62"/>
    </row>
    <row r="1260" spans="1:25" s="152" customFormat="1" ht="23.25" customHeight="1" x14ac:dyDescent="0.25">
      <c r="A1260" s="19" t="s">
        <v>2618</v>
      </c>
      <c r="B1260" s="19"/>
      <c r="C1260" s="19" t="s">
        <v>91</v>
      </c>
      <c r="D1260" s="214" t="s">
        <v>1360</v>
      </c>
      <c r="E1260" s="14" t="s">
        <v>17</v>
      </c>
      <c r="F1260" s="57">
        <v>1</v>
      </c>
      <c r="G1260" s="14"/>
      <c r="H1260" s="14"/>
      <c r="I1260" s="14"/>
      <c r="J1260" s="45"/>
      <c r="K1260" s="195">
        <f>F1260</f>
        <v>1</v>
      </c>
      <c r="L1260" s="101">
        <f>K1260</f>
        <v>1</v>
      </c>
      <c r="M1260" s="101">
        <v>1</v>
      </c>
      <c r="N1260" s="108">
        <f t="shared" ref="N1260" si="646">ROUND(M1260*L1260,2)</f>
        <v>1</v>
      </c>
      <c r="O1260" s="11"/>
      <c r="P1260" s="11"/>
      <c r="Q1260" s="11">
        <f t="shared" si="625"/>
        <v>0</v>
      </c>
      <c r="R1260" s="11">
        <f t="shared" si="626"/>
        <v>0</v>
      </c>
      <c r="S1260" s="42">
        <f t="shared" si="627"/>
        <v>0</v>
      </c>
      <c r="T1260" s="60"/>
      <c r="U1260" s="151"/>
    </row>
    <row r="1261" spans="1:25" s="86" customFormat="1" ht="22.5" customHeight="1" x14ac:dyDescent="0.25">
      <c r="A1261" s="65" t="s">
        <v>68</v>
      </c>
      <c r="B1261" s="65"/>
      <c r="C1261" s="65"/>
      <c r="D1261" s="49" t="s">
        <v>1390</v>
      </c>
      <c r="E1261" s="66"/>
      <c r="F1261" s="67"/>
      <c r="G1261" s="66"/>
      <c r="H1261" s="66"/>
      <c r="I1261" s="66"/>
      <c r="J1261" s="66"/>
      <c r="K1261" s="66"/>
      <c r="L1261" s="144"/>
      <c r="M1261" s="98"/>
      <c r="N1261" s="105"/>
      <c r="O1261" s="68"/>
      <c r="P1261" s="68"/>
      <c r="Q1261" s="39"/>
      <c r="R1261" s="39"/>
      <c r="S1261" s="68"/>
      <c r="T1261" s="68"/>
      <c r="U1261" s="85"/>
      <c r="V1261" s="85"/>
      <c r="W1261" s="85"/>
      <c r="X1261" s="85"/>
      <c r="Y1261" s="85"/>
    </row>
    <row r="1262" spans="1:25" s="92" customFormat="1" ht="32.25" customHeight="1" x14ac:dyDescent="0.25">
      <c r="A1262" s="44" t="s">
        <v>2064</v>
      </c>
      <c r="B1262" s="230" t="s">
        <v>1624</v>
      </c>
      <c r="C1262" s="44" t="s">
        <v>90</v>
      </c>
      <c r="D1262" s="51" t="s">
        <v>92</v>
      </c>
      <c r="E1262" s="41" t="s">
        <v>3</v>
      </c>
      <c r="F1262" s="71"/>
      <c r="G1262" s="41"/>
      <c r="H1262" s="41"/>
      <c r="I1262" s="43"/>
      <c r="J1262" s="43"/>
      <c r="K1262" s="43">
        <f>SUM(K1263:K1273)</f>
        <v>20.37</v>
      </c>
      <c r="L1262" s="43"/>
      <c r="M1262" s="100"/>
      <c r="N1262" s="43">
        <f>K1262</f>
        <v>20.37</v>
      </c>
      <c r="O1262" s="42"/>
      <c r="P1262" s="42"/>
      <c r="Q1262" s="46">
        <f t="shared" si="625"/>
        <v>0</v>
      </c>
      <c r="R1262" s="46">
        <f t="shared" si="626"/>
        <v>0</v>
      </c>
      <c r="S1262" s="42">
        <f t="shared" si="627"/>
        <v>0</v>
      </c>
      <c r="T1262" s="42" t="s">
        <v>93</v>
      </c>
      <c r="U1262" s="91"/>
      <c r="V1262" s="91"/>
      <c r="W1262" s="91"/>
      <c r="X1262" s="91"/>
      <c r="Y1262" s="91"/>
    </row>
    <row r="1263" spans="1:25" s="92" customFormat="1" ht="22.5" customHeight="1" x14ac:dyDescent="0.25">
      <c r="A1263" s="19" t="s">
        <v>2065</v>
      </c>
      <c r="B1263" s="23"/>
      <c r="C1263" s="23" t="s">
        <v>91</v>
      </c>
      <c r="D1263" s="214" t="s">
        <v>1410</v>
      </c>
      <c r="E1263" s="28" t="s">
        <v>1228</v>
      </c>
      <c r="F1263" s="59"/>
      <c r="G1263" s="28">
        <v>0.9</v>
      </c>
      <c r="H1263" s="28">
        <v>0.4</v>
      </c>
      <c r="I1263" s="11">
        <f>(G1263+H1263)*2</f>
        <v>2.6</v>
      </c>
      <c r="J1263" s="81">
        <v>2.1</v>
      </c>
      <c r="K1263" s="189">
        <f>I1263*J1263</f>
        <v>5.46</v>
      </c>
      <c r="L1263" s="11">
        <f>J1263</f>
        <v>2.1</v>
      </c>
      <c r="M1263" s="101">
        <v>1.1000000000000001</v>
      </c>
      <c r="N1263" s="133">
        <f>M1263*L1263</f>
        <v>2.31</v>
      </c>
      <c r="O1263" s="25"/>
      <c r="P1263" s="25"/>
      <c r="Q1263" s="11">
        <f t="shared" si="625"/>
        <v>0</v>
      </c>
      <c r="R1263" s="11">
        <f t="shared" si="626"/>
        <v>0</v>
      </c>
      <c r="S1263" s="42">
        <f t="shared" si="627"/>
        <v>0</v>
      </c>
      <c r="T1263" s="42"/>
      <c r="U1263" s="91"/>
      <c r="V1263" s="91"/>
      <c r="W1263" s="91"/>
      <c r="X1263" s="91"/>
      <c r="Y1263" s="91"/>
    </row>
    <row r="1264" spans="1:25" s="92" customFormat="1" ht="22.5" customHeight="1" x14ac:dyDescent="0.25">
      <c r="A1264" s="19" t="s">
        <v>2066</v>
      </c>
      <c r="B1264" s="23"/>
      <c r="C1264" s="23" t="s">
        <v>91</v>
      </c>
      <c r="D1264" s="214" t="s">
        <v>1411</v>
      </c>
      <c r="E1264" s="28" t="s">
        <v>1228</v>
      </c>
      <c r="F1264" s="59"/>
      <c r="G1264" s="28"/>
      <c r="H1264" s="28"/>
      <c r="I1264" s="11">
        <f t="shared" ref="I1264" si="647">(G1264+H1264)*2</f>
        <v>0</v>
      </c>
      <c r="J1264" s="81">
        <v>0.48</v>
      </c>
      <c r="K1264" s="189">
        <f>J1264*0.5*3.14</f>
        <v>0.75</v>
      </c>
      <c r="L1264" s="11">
        <f t="shared" ref="L1264" si="648">J1264</f>
        <v>0.48</v>
      </c>
      <c r="M1264" s="101">
        <v>1.1000000000000001</v>
      </c>
      <c r="N1264" s="133">
        <f>M1264*L1264</f>
        <v>0.52800000000000002</v>
      </c>
      <c r="O1264" s="25"/>
      <c r="P1264" s="25"/>
      <c r="Q1264" s="11">
        <f t="shared" si="625"/>
        <v>0</v>
      </c>
      <c r="R1264" s="11">
        <f t="shared" si="626"/>
        <v>0</v>
      </c>
      <c r="S1264" s="42">
        <f t="shared" si="627"/>
        <v>0</v>
      </c>
      <c r="T1264" s="42"/>
      <c r="U1264" s="91"/>
      <c r="V1264" s="91"/>
      <c r="W1264" s="91"/>
      <c r="X1264" s="91"/>
      <c r="Y1264" s="91"/>
    </row>
    <row r="1265" spans="1:25" s="92" customFormat="1" ht="22.5" customHeight="1" x14ac:dyDescent="0.2">
      <c r="A1265" s="19" t="s">
        <v>2067</v>
      </c>
      <c r="B1265" s="23"/>
      <c r="C1265" s="23" t="s">
        <v>91</v>
      </c>
      <c r="D1265" s="214" t="s">
        <v>1412</v>
      </c>
      <c r="E1265" s="28" t="s">
        <v>1228</v>
      </c>
      <c r="F1265" s="145"/>
      <c r="G1265" s="149"/>
      <c r="H1265" s="28"/>
      <c r="I1265" s="11">
        <f>(G1265+H1265)*2</f>
        <v>0</v>
      </c>
      <c r="J1265" s="81">
        <v>0.31</v>
      </c>
      <c r="K1265" s="189">
        <f>J1265*0.71*3.14</f>
        <v>0.69</v>
      </c>
      <c r="L1265" s="11">
        <f>K1265*0.4*3.14</f>
        <v>0.87</v>
      </c>
      <c r="M1265" s="101">
        <v>1.1000000000000001</v>
      </c>
      <c r="N1265" s="181">
        <f>M1265*L1265</f>
        <v>0.95699999999999996</v>
      </c>
      <c r="O1265" s="25"/>
      <c r="P1265" s="25"/>
      <c r="Q1265" s="11">
        <f t="shared" si="625"/>
        <v>0</v>
      </c>
      <c r="R1265" s="11">
        <f t="shared" si="626"/>
        <v>0</v>
      </c>
      <c r="S1265" s="42">
        <f t="shared" si="627"/>
        <v>0</v>
      </c>
      <c r="T1265" s="42"/>
      <c r="U1265" s="91"/>
      <c r="V1265" s="91"/>
      <c r="W1265" s="91"/>
      <c r="X1265" s="91"/>
      <c r="Y1265" s="91"/>
    </row>
    <row r="1266" spans="1:25" s="92" customFormat="1" ht="22.5" customHeight="1" x14ac:dyDescent="0.2">
      <c r="A1266" s="19" t="s">
        <v>2068</v>
      </c>
      <c r="B1266" s="23"/>
      <c r="C1266" s="23" t="s">
        <v>91</v>
      </c>
      <c r="D1266" s="214" t="s">
        <v>1413</v>
      </c>
      <c r="E1266" s="14" t="s">
        <v>17</v>
      </c>
      <c r="F1266" s="145">
        <v>1</v>
      </c>
      <c r="G1266" s="149"/>
      <c r="H1266" s="28"/>
      <c r="I1266" s="11"/>
      <c r="J1266" s="178"/>
      <c r="K1266" s="189">
        <v>0.78</v>
      </c>
      <c r="L1266" s="58">
        <f t="shared" ref="L1266:L1278" si="649">F1266</f>
        <v>1</v>
      </c>
      <c r="M1266" s="101">
        <v>1</v>
      </c>
      <c r="N1266" s="133">
        <f t="shared" ref="N1266:N1278" si="650">M1266*L1266</f>
        <v>1</v>
      </c>
      <c r="O1266" s="25"/>
      <c r="P1266" s="25"/>
      <c r="Q1266" s="11">
        <f t="shared" si="625"/>
        <v>0</v>
      </c>
      <c r="R1266" s="11">
        <f t="shared" si="626"/>
        <v>0</v>
      </c>
      <c r="S1266" s="42">
        <f t="shared" si="627"/>
        <v>0</v>
      </c>
      <c r="T1266" s="42"/>
      <c r="U1266" s="91"/>
      <c r="V1266" s="91"/>
      <c r="W1266" s="91"/>
      <c r="X1266" s="91"/>
      <c r="Y1266" s="91"/>
    </row>
    <row r="1267" spans="1:25" s="92" customFormat="1" ht="22.5" customHeight="1" x14ac:dyDescent="0.2">
      <c r="A1267" s="19" t="s">
        <v>2069</v>
      </c>
      <c r="B1267" s="23"/>
      <c r="C1267" s="23" t="s">
        <v>91</v>
      </c>
      <c r="D1267" s="214" t="s">
        <v>1392</v>
      </c>
      <c r="E1267" s="14" t="s">
        <v>17</v>
      </c>
      <c r="F1267" s="145">
        <v>2</v>
      </c>
      <c r="G1267" s="149"/>
      <c r="H1267" s="28"/>
      <c r="I1267" s="11"/>
      <c r="J1267" s="178"/>
      <c r="K1267" s="189"/>
      <c r="L1267" s="58">
        <f t="shared" si="649"/>
        <v>2</v>
      </c>
      <c r="M1267" s="101">
        <v>1</v>
      </c>
      <c r="N1267" s="133">
        <f t="shared" si="650"/>
        <v>2</v>
      </c>
      <c r="O1267" s="25"/>
      <c r="P1267" s="25"/>
      <c r="Q1267" s="11">
        <f t="shared" si="625"/>
        <v>0</v>
      </c>
      <c r="R1267" s="11">
        <f t="shared" si="626"/>
        <v>0</v>
      </c>
      <c r="S1267" s="42">
        <f t="shared" si="627"/>
        <v>0</v>
      </c>
      <c r="T1267" s="42"/>
      <c r="U1267" s="91"/>
      <c r="V1267" s="91"/>
      <c r="W1267" s="91"/>
      <c r="X1267" s="91"/>
      <c r="Y1267" s="91"/>
    </row>
    <row r="1268" spans="1:25" s="92" customFormat="1" ht="22.5" customHeight="1" x14ac:dyDescent="0.2">
      <c r="A1268" s="19" t="s">
        <v>2070</v>
      </c>
      <c r="B1268" s="23"/>
      <c r="C1268" s="23" t="s">
        <v>91</v>
      </c>
      <c r="D1268" s="214" t="s">
        <v>1414</v>
      </c>
      <c r="E1268" s="14" t="s">
        <v>17</v>
      </c>
      <c r="F1268" s="145">
        <v>1</v>
      </c>
      <c r="G1268" s="149"/>
      <c r="H1268" s="28"/>
      <c r="I1268" s="11"/>
      <c r="J1268" s="178"/>
      <c r="K1268" s="189">
        <v>0.49</v>
      </c>
      <c r="L1268" s="58">
        <f t="shared" si="649"/>
        <v>1</v>
      </c>
      <c r="M1268" s="101">
        <v>1</v>
      </c>
      <c r="N1268" s="133">
        <f t="shared" si="650"/>
        <v>1</v>
      </c>
      <c r="O1268" s="25"/>
      <c r="P1268" s="25"/>
      <c r="Q1268" s="11">
        <f t="shared" si="625"/>
        <v>0</v>
      </c>
      <c r="R1268" s="11">
        <f t="shared" si="626"/>
        <v>0</v>
      </c>
      <c r="S1268" s="42">
        <f t="shared" si="627"/>
        <v>0</v>
      </c>
      <c r="T1268" s="42"/>
      <c r="U1268" s="91"/>
      <c r="V1268" s="91"/>
      <c r="W1268" s="91"/>
      <c r="X1268" s="91"/>
      <c r="Y1268" s="91"/>
    </row>
    <row r="1269" spans="1:25" s="92" customFormat="1" ht="22.5" customHeight="1" x14ac:dyDescent="0.2">
      <c r="A1269" s="19" t="s">
        <v>2071</v>
      </c>
      <c r="B1269" s="23"/>
      <c r="C1269" s="23" t="s">
        <v>91</v>
      </c>
      <c r="D1269" s="214" t="s">
        <v>1308</v>
      </c>
      <c r="E1269" s="14" t="s">
        <v>17</v>
      </c>
      <c r="F1269" s="145">
        <v>2</v>
      </c>
      <c r="G1269" s="149"/>
      <c r="H1269" s="28"/>
      <c r="I1269" s="11"/>
      <c r="J1269" s="178"/>
      <c r="K1269" s="189">
        <v>2.78</v>
      </c>
      <c r="L1269" s="58">
        <f t="shared" si="649"/>
        <v>2</v>
      </c>
      <c r="M1269" s="101">
        <v>1</v>
      </c>
      <c r="N1269" s="133">
        <f t="shared" si="650"/>
        <v>2</v>
      </c>
      <c r="O1269" s="25"/>
      <c r="P1269" s="25"/>
      <c r="Q1269" s="11">
        <f t="shared" si="625"/>
        <v>0</v>
      </c>
      <c r="R1269" s="11">
        <f t="shared" si="626"/>
        <v>0</v>
      </c>
      <c r="S1269" s="42">
        <f t="shared" si="627"/>
        <v>0</v>
      </c>
      <c r="T1269" s="42"/>
      <c r="U1269" s="91"/>
      <c r="V1269" s="91"/>
      <c r="W1269" s="91"/>
      <c r="X1269" s="91"/>
      <c r="Y1269" s="91"/>
    </row>
    <row r="1270" spans="1:25" s="92" customFormat="1" ht="31.5" customHeight="1" x14ac:dyDescent="0.2">
      <c r="A1270" s="19" t="s">
        <v>2072</v>
      </c>
      <c r="B1270" s="23"/>
      <c r="C1270" s="23" t="s">
        <v>91</v>
      </c>
      <c r="D1270" s="214" t="s">
        <v>1415</v>
      </c>
      <c r="E1270" s="14" t="s">
        <v>17</v>
      </c>
      <c r="F1270" s="145">
        <v>2</v>
      </c>
      <c r="G1270" s="149"/>
      <c r="H1270" s="28"/>
      <c r="I1270" s="11"/>
      <c r="J1270" s="178"/>
      <c r="K1270" s="189">
        <v>3.79</v>
      </c>
      <c r="L1270" s="58">
        <f t="shared" si="649"/>
        <v>2</v>
      </c>
      <c r="M1270" s="101">
        <v>1</v>
      </c>
      <c r="N1270" s="133">
        <f t="shared" si="650"/>
        <v>2</v>
      </c>
      <c r="O1270" s="25"/>
      <c r="P1270" s="25"/>
      <c r="Q1270" s="11">
        <f t="shared" si="625"/>
        <v>0</v>
      </c>
      <c r="R1270" s="11">
        <f t="shared" si="626"/>
        <v>0</v>
      </c>
      <c r="S1270" s="42">
        <f t="shared" si="627"/>
        <v>0</v>
      </c>
      <c r="T1270" s="42"/>
      <c r="U1270" s="91"/>
      <c r="V1270" s="91"/>
      <c r="W1270" s="91"/>
      <c r="X1270" s="91"/>
      <c r="Y1270" s="91"/>
    </row>
    <row r="1271" spans="1:25" s="92" customFormat="1" ht="31.5" customHeight="1" x14ac:dyDescent="0.2">
      <c r="A1271" s="19" t="s">
        <v>2073</v>
      </c>
      <c r="B1271" s="23"/>
      <c r="C1271" s="23" t="s">
        <v>91</v>
      </c>
      <c r="D1271" s="220" t="s">
        <v>1416</v>
      </c>
      <c r="E1271" s="14" t="s">
        <v>17</v>
      </c>
      <c r="F1271" s="146">
        <v>1</v>
      </c>
      <c r="G1271" s="149"/>
      <c r="H1271" s="28"/>
      <c r="I1271" s="11"/>
      <c r="J1271" s="178"/>
      <c r="K1271" s="189">
        <v>4.07</v>
      </c>
      <c r="L1271" s="58">
        <f t="shared" si="649"/>
        <v>1</v>
      </c>
      <c r="M1271" s="101">
        <v>1</v>
      </c>
      <c r="N1271" s="133">
        <f t="shared" si="650"/>
        <v>1</v>
      </c>
      <c r="O1271" s="25"/>
      <c r="P1271" s="25"/>
      <c r="Q1271" s="11">
        <f t="shared" si="625"/>
        <v>0</v>
      </c>
      <c r="R1271" s="11">
        <f t="shared" si="626"/>
        <v>0</v>
      </c>
      <c r="S1271" s="42">
        <f t="shared" si="627"/>
        <v>0</v>
      </c>
      <c r="T1271" s="42"/>
      <c r="U1271" s="91"/>
      <c r="V1271" s="91"/>
      <c r="W1271" s="91"/>
      <c r="X1271" s="91"/>
      <c r="Y1271" s="91"/>
    </row>
    <row r="1272" spans="1:25" s="92" customFormat="1" ht="31.5" customHeight="1" x14ac:dyDescent="0.2">
      <c r="A1272" s="19" t="s">
        <v>2074</v>
      </c>
      <c r="B1272" s="23"/>
      <c r="C1272" s="23" t="s">
        <v>91</v>
      </c>
      <c r="D1272" s="214" t="s">
        <v>1417</v>
      </c>
      <c r="E1272" s="14" t="s">
        <v>17</v>
      </c>
      <c r="F1272" s="145">
        <v>1</v>
      </c>
      <c r="G1272" s="149"/>
      <c r="H1272" s="28"/>
      <c r="I1272" s="11"/>
      <c r="J1272" s="178"/>
      <c r="K1272" s="189">
        <v>0.74</v>
      </c>
      <c r="L1272" s="58">
        <f t="shared" si="649"/>
        <v>1</v>
      </c>
      <c r="M1272" s="101">
        <v>1</v>
      </c>
      <c r="N1272" s="133">
        <f t="shared" si="650"/>
        <v>1</v>
      </c>
      <c r="O1272" s="25"/>
      <c r="P1272" s="25"/>
      <c r="Q1272" s="11">
        <f t="shared" si="625"/>
        <v>0</v>
      </c>
      <c r="R1272" s="11">
        <f t="shared" si="626"/>
        <v>0</v>
      </c>
      <c r="S1272" s="42">
        <f t="shared" si="627"/>
        <v>0</v>
      </c>
      <c r="T1272" s="42"/>
      <c r="U1272" s="91"/>
      <c r="V1272" s="91"/>
      <c r="W1272" s="91"/>
      <c r="X1272" s="91"/>
      <c r="Y1272" s="91"/>
    </row>
    <row r="1273" spans="1:25" s="92" customFormat="1" ht="22.5" customHeight="1" x14ac:dyDescent="0.2">
      <c r="A1273" s="19" t="s">
        <v>2075</v>
      </c>
      <c r="B1273" s="23"/>
      <c r="C1273" s="23" t="s">
        <v>91</v>
      </c>
      <c r="D1273" s="214" t="s">
        <v>1418</v>
      </c>
      <c r="E1273" s="14" t="s">
        <v>17</v>
      </c>
      <c r="F1273" s="145">
        <v>1</v>
      </c>
      <c r="G1273" s="149"/>
      <c r="H1273" s="28"/>
      <c r="I1273" s="11"/>
      <c r="J1273" s="178"/>
      <c r="K1273" s="189">
        <v>0.82</v>
      </c>
      <c r="L1273" s="58">
        <f t="shared" si="649"/>
        <v>1</v>
      </c>
      <c r="M1273" s="101">
        <v>1</v>
      </c>
      <c r="N1273" s="133">
        <f t="shared" si="650"/>
        <v>1</v>
      </c>
      <c r="O1273" s="25"/>
      <c r="P1273" s="25"/>
      <c r="Q1273" s="11">
        <f t="shared" si="625"/>
        <v>0</v>
      </c>
      <c r="R1273" s="11">
        <f t="shared" si="626"/>
        <v>0</v>
      </c>
      <c r="S1273" s="42">
        <f t="shared" si="627"/>
        <v>0</v>
      </c>
      <c r="T1273" s="42"/>
      <c r="U1273" s="91"/>
      <c r="V1273" s="91"/>
      <c r="W1273" s="91"/>
      <c r="X1273" s="91"/>
      <c r="Y1273" s="91"/>
    </row>
    <row r="1274" spans="1:25" s="92" customFormat="1" ht="22.5" customHeight="1" x14ac:dyDescent="0.2">
      <c r="A1274" s="19" t="s">
        <v>2076</v>
      </c>
      <c r="B1274" s="23"/>
      <c r="C1274" s="23" t="s">
        <v>91</v>
      </c>
      <c r="D1274" s="214" t="s">
        <v>243</v>
      </c>
      <c r="E1274" s="14" t="s">
        <v>3</v>
      </c>
      <c r="F1274" s="183">
        <v>0.4</v>
      </c>
      <c r="G1274" s="149"/>
      <c r="H1274" s="28"/>
      <c r="I1274" s="11"/>
      <c r="J1274" s="178"/>
      <c r="K1274" s="189"/>
      <c r="L1274" s="57">
        <f t="shared" ref="L1274" si="651">F1274</f>
        <v>0.4</v>
      </c>
      <c r="M1274" s="101">
        <v>1</v>
      </c>
      <c r="N1274" s="133">
        <f>M1274*L1274</f>
        <v>0.4</v>
      </c>
      <c r="O1274" s="25"/>
      <c r="P1274" s="25"/>
      <c r="Q1274" s="11">
        <f t="shared" ref="Q1274" si="652">ROUND(N1274*O1274,2)</f>
        <v>0</v>
      </c>
      <c r="R1274" s="11">
        <f t="shared" ref="R1274" si="653">ROUND(N1274*P1274,2)</f>
        <v>0</v>
      </c>
      <c r="S1274" s="42">
        <f t="shared" ref="S1274" si="654">ROUND(Q1274+R1274,2)</f>
        <v>0</v>
      </c>
      <c r="T1274" s="42"/>
      <c r="U1274" s="91"/>
      <c r="V1274" s="91"/>
      <c r="W1274" s="91"/>
      <c r="X1274" s="91"/>
      <c r="Y1274" s="91"/>
    </row>
    <row r="1275" spans="1:25" s="88" customFormat="1" ht="27.75" customHeight="1" x14ac:dyDescent="0.25">
      <c r="A1275" s="44" t="s">
        <v>2028</v>
      </c>
      <c r="B1275" s="233" t="s">
        <v>1845</v>
      </c>
      <c r="C1275" s="40" t="s">
        <v>90</v>
      </c>
      <c r="D1275" s="72" t="s">
        <v>1609</v>
      </c>
      <c r="E1275" s="41" t="s">
        <v>17</v>
      </c>
      <c r="F1275" s="71">
        <f>F1276</f>
        <v>1</v>
      </c>
      <c r="G1275" s="71"/>
      <c r="H1275" s="71"/>
      <c r="I1275" s="71"/>
      <c r="J1275" s="71"/>
      <c r="K1275" s="71"/>
      <c r="L1275" s="73">
        <f t="shared" ref="L1275" si="655">F1275</f>
        <v>1</v>
      </c>
      <c r="M1275" s="102">
        <v>1</v>
      </c>
      <c r="N1275" s="108">
        <f t="shared" ref="N1275" si="656">M1275*L1275</f>
        <v>1</v>
      </c>
      <c r="O1275" s="42"/>
      <c r="P1275" s="42"/>
      <c r="Q1275" s="46">
        <f t="shared" ref="Q1275" si="657">ROUND(N1275*O1275,2)</f>
        <v>0</v>
      </c>
      <c r="R1275" s="46">
        <f t="shared" ref="R1275" si="658">ROUND(N1275*P1275,2)</f>
        <v>0</v>
      </c>
      <c r="S1275" s="42">
        <f t="shared" ref="S1275" si="659">ROUND(Q1275+R1275,2)</f>
        <v>0</v>
      </c>
      <c r="T1275" s="62" t="s">
        <v>94</v>
      </c>
      <c r="U1275" s="87"/>
      <c r="V1275" s="87"/>
      <c r="W1275" s="87"/>
      <c r="X1275" s="87"/>
      <c r="Y1275" s="87"/>
    </row>
    <row r="1276" spans="1:25" s="92" customFormat="1" ht="22.5" customHeight="1" x14ac:dyDescent="0.2">
      <c r="A1276" s="23" t="s">
        <v>2077</v>
      </c>
      <c r="B1276" s="23"/>
      <c r="C1276" s="23" t="s">
        <v>91</v>
      </c>
      <c r="D1276" s="214" t="s">
        <v>1419</v>
      </c>
      <c r="E1276" s="14" t="s">
        <v>17</v>
      </c>
      <c r="F1276" s="145">
        <v>1</v>
      </c>
      <c r="G1276" s="149"/>
      <c r="H1276" s="28"/>
      <c r="I1276" s="11"/>
      <c r="J1276" s="178"/>
      <c r="K1276" s="189"/>
      <c r="L1276" s="58">
        <f t="shared" si="649"/>
        <v>1</v>
      </c>
      <c r="M1276" s="101">
        <v>1</v>
      </c>
      <c r="N1276" s="133">
        <f t="shared" si="650"/>
        <v>1</v>
      </c>
      <c r="O1276" s="25"/>
      <c r="P1276" s="25"/>
      <c r="Q1276" s="11">
        <f t="shared" si="625"/>
        <v>0</v>
      </c>
      <c r="R1276" s="11">
        <f t="shared" si="626"/>
        <v>0</v>
      </c>
      <c r="S1276" s="42">
        <f t="shared" si="627"/>
        <v>0</v>
      </c>
      <c r="T1276" s="42"/>
      <c r="U1276" s="91"/>
      <c r="V1276" s="91"/>
      <c r="W1276" s="91"/>
      <c r="X1276" s="91"/>
      <c r="Y1276" s="91"/>
    </row>
    <row r="1277" spans="1:25" s="88" customFormat="1" ht="27.75" customHeight="1" x14ac:dyDescent="0.25">
      <c r="A1277" s="44" t="s">
        <v>2078</v>
      </c>
      <c r="B1277" s="230" t="s">
        <v>1627</v>
      </c>
      <c r="C1277" s="40" t="s">
        <v>90</v>
      </c>
      <c r="D1277" s="72" t="s">
        <v>663</v>
      </c>
      <c r="E1277" s="41" t="s">
        <v>17</v>
      </c>
      <c r="F1277" s="71">
        <f>F1278</f>
        <v>1</v>
      </c>
      <c r="G1277" s="71"/>
      <c r="H1277" s="71"/>
      <c r="I1277" s="71"/>
      <c r="J1277" s="71"/>
      <c r="K1277" s="71"/>
      <c r="L1277" s="73">
        <f t="shared" si="649"/>
        <v>1</v>
      </c>
      <c r="M1277" s="102">
        <v>1</v>
      </c>
      <c r="N1277" s="108">
        <f t="shared" si="650"/>
        <v>1</v>
      </c>
      <c r="O1277" s="42"/>
      <c r="P1277" s="42"/>
      <c r="Q1277" s="46">
        <f t="shared" si="625"/>
        <v>0</v>
      </c>
      <c r="R1277" s="46">
        <f t="shared" si="626"/>
        <v>0</v>
      </c>
      <c r="S1277" s="42">
        <f t="shared" si="627"/>
        <v>0</v>
      </c>
      <c r="T1277" s="63"/>
      <c r="U1277" s="87"/>
      <c r="V1277" s="87"/>
      <c r="W1277" s="87"/>
      <c r="X1277" s="87"/>
      <c r="Y1277" s="87"/>
    </row>
    <row r="1278" spans="1:25" s="152" customFormat="1" ht="37.5" customHeight="1" x14ac:dyDescent="0.25">
      <c r="A1278" s="23" t="s">
        <v>2079</v>
      </c>
      <c r="B1278" s="19"/>
      <c r="C1278" s="19" t="s">
        <v>91</v>
      </c>
      <c r="D1278" s="220" t="s">
        <v>1420</v>
      </c>
      <c r="E1278" s="14" t="s">
        <v>17</v>
      </c>
      <c r="F1278" s="166">
        <v>1</v>
      </c>
      <c r="G1278" s="14"/>
      <c r="H1278" s="14"/>
      <c r="I1278" s="14"/>
      <c r="J1278" s="45"/>
      <c r="K1278" s="195"/>
      <c r="L1278" s="58">
        <f t="shared" si="649"/>
        <v>1</v>
      </c>
      <c r="M1278" s="101">
        <v>1</v>
      </c>
      <c r="N1278" s="133">
        <f t="shared" si="650"/>
        <v>1</v>
      </c>
      <c r="O1278" s="11"/>
      <c r="P1278" s="11"/>
      <c r="Q1278" s="11">
        <f t="shared" si="625"/>
        <v>0</v>
      </c>
      <c r="R1278" s="11">
        <f t="shared" si="626"/>
        <v>0</v>
      </c>
      <c r="S1278" s="42">
        <f t="shared" si="627"/>
        <v>0</v>
      </c>
      <c r="T1278" s="60"/>
      <c r="U1278" s="151"/>
    </row>
    <row r="1279" spans="1:25" s="88" customFormat="1" ht="15.75" customHeight="1" x14ac:dyDescent="0.25">
      <c r="A1279" s="44" t="s">
        <v>2080</v>
      </c>
      <c r="B1279" s="44"/>
      <c r="C1279" s="44" t="s">
        <v>90</v>
      </c>
      <c r="D1279" s="70" t="s">
        <v>851</v>
      </c>
      <c r="E1279" s="41" t="s">
        <v>17</v>
      </c>
      <c r="F1279" s="41">
        <f>F1280</f>
        <v>1</v>
      </c>
      <c r="G1279" s="41"/>
      <c r="H1279" s="41"/>
      <c r="I1279" s="41"/>
      <c r="J1279" s="41"/>
      <c r="K1279" s="41"/>
      <c r="L1279" s="100">
        <v>1</v>
      </c>
      <c r="M1279" s="100">
        <v>1</v>
      </c>
      <c r="N1279" s="106">
        <v>1</v>
      </c>
      <c r="O1279" s="42"/>
      <c r="P1279" s="42"/>
      <c r="Q1279" s="46">
        <f t="shared" si="625"/>
        <v>0</v>
      </c>
      <c r="R1279" s="46">
        <f t="shared" si="626"/>
        <v>0</v>
      </c>
      <c r="S1279" s="42">
        <f t="shared" si="627"/>
        <v>0</v>
      </c>
      <c r="T1279" s="63"/>
      <c r="U1279" s="87"/>
      <c r="V1279" s="87"/>
      <c r="W1279" s="87"/>
      <c r="X1279" s="87"/>
      <c r="Y1279" s="87"/>
    </row>
    <row r="1280" spans="1:25" s="1" customFormat="1" ht="17.25" customHeight="1" x14ac:dyDescent="0.25">
      <c r="A1280" s="23" t="s">
        <v>2081</v>
      </c>
      <c r="B1280" s="19"/>
      <c r="C1280" s="19" t="s">
        <v>91</v>
      </c>
      <c r="D1280" s="215" t="s">
        <v>1394</v>
      </c>
      <c r="E1280" s="14" t="s">
        <v>17</v>
      </c>
      <c r="F1280" s="14">
        <v>1</v>
      </c>
      <c r="G1280" s="14"/>
      <c r="H1280" s="14"/>
      <c r="I1280" s="14"/>
      <c r="J1280" s="45"/>
      <c r="K1280" s="188"/>
      <c r="L1280" s="104">
        <f>F1280</f>
        <v>1</v>
      </c>
      <c r="M1280" s="104">
        <v>1</v>
      </c>
      <c r="N1280" s="134">
        <f>M1280*L1280</f>
        <v>1</v>
      </c>
      <c r="O1280" s="11"/>
      <c r="P1280" s="11"/>
      <c r="Q1280" s="11">
        <f t="shared" si="625"/>
        <v>0</v>
      </c>
      <c r="R1280" s="11">
        <f t="shared" si="626"/>
        <v>0</v>
      </c>
      <c r="S1280" s="42">
        <f t="shared" si="627"/>
        <v>0</v>
      </c>
      <c r="T1280" s="60"/>
      <c r="U1280" s="4"/>
    </row>
    <row r="1281" spans="1:25" s="88" customFormat="1" ht="27.75" customHeight="1" x14ac:dyDescent="0.25">
      <c r="A1281" s="44" t="s">
        <v>2082</v>
      </c>
      <c r="B1281" s="230" t="s">
        <v>1627</v>
      </c>
      <c r="C1281" s="40" t="s">
        <v>90</v>
      </c>
      <c r="D1281" s="72" t="s">
        <v>192</v>
      </c>
      <c r="E1281" s="41" t="s">
        <v>17</v>
      </c>
      <c r="F1281" s="71">
        <f>SUM(F1282:F1283)</f>
        <v>2</v>
      </c>
      <c r="G1281" s="71"/>
      <c r="H1281" s="71"/>
      <c r="I1281" s="71"/>
      <c r="J1281" s="71"/>
      <c r="K1281" s="71"/>
      <c r="L1281" s="73">
        <f t="shared" ref="L1281:L1283" si="660">F1281</f>
        <v>2</v>
      </c>
      <c r="M1281" s="102">
        <v>1</v>
      </c>
      <c r="N1281" s="108">
        <f t="shared" ref="N1281:N1283" si="661">M1281*L1281</f>
        <v>2</v>
      </c>
      <c r="O1281" s="42"/>
      <c r="P1281" s="42"/>
      <c r="Q1281" s="46">
        <f t="shared" si="625"/>
        <v>0</v>
      </c>
      <c r="R1281" s="46">
        <f t="shared" si="626"/>
        <v>0</v>
      </c>
      <c r="S1281" s="42">
        <f t="shared" si="627"/>
        <v>0</v>
      </c>
      <c r="T1281" s="63"/>
      <c r="U1281" s="87"/>
      <c r="V1281" s="87"/>
      <c r="W1281" s="87"/>
      <c r="X1281" s="87"/>
      <c r="Y1281" s="87"/>
    </row>
    <row r="1282" spans="1:25" s="112" customFormat="1" ht="43.5" customHeight="1" x14ac:dyDescent="0.25">
      <c r="A1282" s="23" t="s">
        <v>2083</v>
      </c>
      <c r="B1282" s="23"/>
      <c r="C1282" s="19" t="s">
        <v>91</v>
      </c>
      <c r="D1282" s="214" t="s">
        <v>1393</v>
      </c>
      <c r="E1282" s="28" t="s">
        <v>17</v>
      </c>
      <c r="F1282" s="59">
        <v>1</v>
      </c>
      <c r="G1282" s="59"/>
      <c r="H1282" s="59"/>
      <c r="I1282" s="59"/>
      <c r="J1282" s="71"/>
      <c r="K1282" s="192"/>
      <c r="L1282" s="58">
        <f t="shared" si="660"/>
        <v>1</v>
      </c>
      <c r="M1282" s="101">
        <v>1</v>
      </c>
      <c r="N1282" s="107">
        <f t="shared" si="661"/>
        <v>1</v>
      </c>
      <c r="O1282" s="25"/>
      <c r="P1282" s="25"/>
      <c r="Q1282" s="11">
        <f t="shared" si="625"/>
        <v>0</v>
      </c>
      <c r="R1282" s="11">
        <f t="shared" si="626"/>
        <v>0</v>
      </c>
      <c r="S1282" s="42">
        <f t="shared" si="627"/>
        <v>0</v>
      </c>
      <c r="T1282" s="60"/>
      <c r="U1282" s="111"/>
      <c r="V1282" s="111"/>
      <c r="W1282" s="111"/>
      <c r="X1282" s="111"/>
      <c r="Y1282" s="111"/>
    </row>
    <row r="1283" spans="1:25" s="112" customFormat="1" ht="38.25" customHeight="1" x14ac:dyDescent="0.25">
      <c r="A1283" s="23" t="s">
        <v>2084</v>
      </c>
      <c r="B1283" s="23"/>
      <c r="C1283" s="19" t="s">
        <v>91</v>
      </c>
      <c r="D1283" s="220" t="s">
        <v>1393</v>
      </c>
      <c r="E1283" s="28" t="s">
        <v>17</v>
      </c>
      <c r="F1283" s="59">
        <v>1</v>
      </c>
      <c r="G1283" s="59"/>
      <c r="H1283" s="59"/>
      <c r="I1283" s="59"/>
      <c r="J1283" s="71"/>
      <c r="K1283" s="192"/>
      <c r="L1283" s="58">
        <f t="shared" si="660"/>
        <v>1</v>
      </c>
      <c r="M1283" s="101">
        <v>1</v>
      </c>
      <c r="N1283" s="107">
        <f t="shared" si="661"/>
        <v>1</v>
      </c>
      <c r="O1283" s="25"/>
      <c r="P1283" s="25"/>
      <c r="Q1283" s="11">
        <f t="shared" si="625"/>
        <v>0</v>
      </c>
      <c r="R1283" s="11">
        <f t="shared" si="626"/>
        <v>0</v>
      </c>
      <c r="S1283" s="42">
        <f t="shared" si="627"/>
        <v>0</v>
      </c>
      <c r="T1283" s="60"/>
      <c r="U1283" s="111"/>
      <c r="V1283" s="111"/>
      <c r="W1283" s="111"/>
      <c r="X1283" s="111"/>
      <c r="Y1283" s="111"/>
    </row>
    <row r="1284" spans="1:25" s="92" customFormat="1" ht="27" customHeight="1" x14ac:dyDescent="0.25">
      <c r="A1284" s="44" t="s">
        <v>2085</v>
      </c>
      <c r="B1284" s="230" t="s">
        <v>1626</v>
      </c>
      <c r="C1284" s="44" t="s">
        <v>90</v>
      </c>
      <c r="D1284" s="51" t="s">
        <v>876</v>
      </c>
      <c r="E1284" s="41" t="s">
        <v>3</v>
      </c>
      <c r="F1284" s="78">
        <f>F1285</f>
        <v>16.98</v>
      </c>
      <c r="G1284" s="41"/>
      <c r="H1284" s="41"/>
      <c r="I1284" s="41"/>
      <c r="J1284" s="41"/>
      <c r="K1284" s="78">
        <f>F1284</f>
        <v>16.98</v>
      </c>
      <c r="L1284" s="78">
        <f>K1284</f>
        <v>16.98</v>
      </c>
      <c r="M1284" s="102">
        <v>1</v>
      </c>
      <c r="N1284" s="108">
        <f>ROUND(M1284*L1284,2)</f>
        <v>16.98</v>
      </c>
      <c r="O1284" s="42"/>
      <c r="P1284" s="42"/>
      <c r="Q1284" s="46">
        <f t="shared" si="625"/>
        <v>0</v>
      </c>
      <c r="R1284" s="46">
        <f t="shared" si="626"/>
        <v>0</v>
      </c>
      <c r="S1284" s="42">
        <f t="shared" si="627"/>
        <v>0</v>
      </c>
      <c r="T1284" s="62"/>
    </row>
    <row r="1285" spans="1:25" s="152" customFormat="1" ht="38.25" customHeight="1" x14ac:dyDescent="0.25">
      <c r="A1285" s="19" t="s">
        <v>2086</v>
      </c>
      <c r="B1285" s="19"/>
      <c r="C1285" s="19" t="s">
        <v>91</v>
      </c>
      <c r="D1285" s="69" t="s">
        <v>172</v>
      </c>
      <c r="E1285" s="14" t="s">
        <v>3</v>
      </c>
      <c r="F1285" s="57">
        <v>16.98</v>
      </c>
      <c r="G1285" s="14"/>
      <c r="H1285" s="14"/>
      <c r="I1285" s="14"/>
      <c r="J1285" s="45"/>
      <c r="K1285" s="193">
        <f>F1285</f>
        <v>16.98</v>
      </c>
      <c r="L1285" s="57">
        <f>K1285</f>
        <v>16.98</v>
      </c>
      <c r="M1285" s="101">
        <v>1.1000000000000001</v>
      </c>
      <c r="N1285" s="107">
        <f>ROUND(M1285*L1285,2)</f>
        <v>18.68</v>
      </c>
      <c r="O1285" s="11"/>
      <c r="P1285" s="11"/>
      <c r="Q1285" s="11">
        <f t="shared" si="625"/>
        <v>0</v>
      </c>
      <c r="R1285" s="11">
        <f t="shared" si="626"/>
        <v>0</v>
      </c>
      <c r="S1285" s="42">
        <f t="shared" si="627"/>
        <v>0</v>
      </c>
      <c r="T1285" s="60"/>
      <c r="U1285" s="151"/>
    </row>
    <row r="1286" spans="1:25" s="152" customFormat="1" ht="25.5" customHeight="1" x14ac:dyDescent="0.25">
      <c r="A1286" s="19" t="s">
        <v>2569</v>
      </c>
      <c r="B1286" s="19"/>
      <c r="C1286" s="19" t="s">
        <v>91</v>
      </c>
      <c r="D1286" s="69" t="s">
        <v>2516</v>
      </c>
      <c r="E1286" s="14" t="s">
        <v>2</v>
      </c>
      <c r="F1286" s="294">
        <f>F1285</f>
        <v>16.98</v>
      </c>
      <c r="G1286" s="294"/>
      <c r="H1286" s="294"/>
      <c r="I1286" s="294"/>
      <c r="J1286" s="294"/>
      <c r="K1286" s="294">
        <f>F1286</f>
        <v>16.98</v>
      </c>
      <c r="L1286" s="294">
        <f>K1286</f>
        <v>16.98</v>
      </c>
      <c r="M1286" s="295">
        <v>1</v>
      </c>
      <c r="N1286" s="107">
        <f>ROUND(M1286*L1286,2)</f>
        <v>16.98</v>
      </c>
      <c r="O1286" s="11"/>
      <c r="P1286" s="11"/>
      <c r="Q1286" s="11">
        <f t="shared" si="625"/>
        <v>0</v>
      </c>
      <c r="R1286" s="11">
        <f t="shared" si="626"/>
        <v>0</v>
      </c>
      <c r="S1286" s="42">
        <f t="shared" si="627"/>
        <v>0</v>
      </c>
      <c r="T1286" s="60"/>
    </row>
    <row r="1287" spans="1:25" s="92" customFormat="1" ht="27" customHeight="1" x14ac:dyDescent="0.25">
      <c r="A1287" s="44" t="s">
        <v>2087</v>
      </c>
      <c r="B1287" s="230" t="s">
        <v>1627</v>
      </c>
      <c r="C1287" s="44" t="s">
        <v>90</v>
      </c>
      <c r="D1287" s="51" t="s">
        <v>1235</v>
      </c>
      <c r="E1287" s="41" t="s">
        <v>17</v>
      </c>
      <c r="F1287" s="78">
        <f>F1288</f>
        <v>1</v>
      </c>
      <c r="G1287" s="41"/>
      <c r="H1287" s="41"/>
      <c r="I1287" s="41"/>
      <c r="J1287" s="41"/>
      <c r="K1287" s="71">
        <f>F1287</f>
        <v>1</v>
      </c>
      <c r="L1287" s="100">
        <f>K1287</f>
        <v>1</v>
      </c>
      <c r="M1287" s="102">
        <v>1</v>
      </c>
      <c r="N1287" s="108">
        <f>ROUND(M1287*L1287,2)</f>
        <v>1</v>
      </c>
      <c r="O1287" s="42"/>
      <c r="P1287" s="42"/>
      <c r="Q1287" s="46">
        <f t="shared" si="625"/>
        <v>0</v>
      </c>
      <c r="R1287" s="46">
        <f t="shared" si="626"/>
        <v>0</v>
      </c>
      <c r="S1287" s="42">
        <f t="shared" si="627"/>
        <v>0</v>
      </c>
      <c r="T1287" s="62"/>
    </row>
    <row r="1288" spans="1:25" s="152" customFormat="1" ht="23.25" customHeight="1" x14ac:dyDescent="0.25">
      <c r="A1288" s="23" t="s">
        <v>2088</v>
      </c>
      <c r="B1288" s="19"/>
      <c r="C1288" s="19" t="s">
        <v>91</v>
      </c>
      <c r="D1288" s="214" t="s">
        <v>1288</v>
      </c>
      <c r="E1288" s="14" t="s">
        <v>17</v>
      </c>
      <c r="F1288" s="57">
        <v>1</v>
      </c>
      <c r="G1288" s="14"/>
      <c r="H1288" s="14"/>
      <c r="I1288" s="14"/>
      <c r="J1288" s="45"/>
      <c r="K1288" s="195">
        <f>F1288</f>
        <v>1</v>
      </c>
      <c r="L1288" s="101">
        <f>K1288</f>
        <v>1</v>
      </c>
      <c r="M1288" s="101">
        <v>1</v>
      </c>
      <c r="N1288" s="108">
        <f t="shared" ref="N1288" si="662">ROUND(M1288*L1288,2)</f>
        <v>1</v>
      </c>
      <c r="O1288" s="11"/>
      <c r="P1288" s="11"/>
      <c r="Q1288" s="11">
        <f t="shared" si="625"/>
        <v>0</v>
      </c>
      <c r="R1288" s="11">
        <f t="shared" si="626"/>
        <v>0</v>
      </c>
      <c r="S1288" s="42">
        <f t="shared" si="627"/>
        <v>0</v>
      </c>
      <c r="T1288" s="60"/>
      <c r="U1288" s="151"/>
    </row>
    <row r="1289" spans="1:25" s="92" customFormat="1" ht="27" customHeight="1" x14ac:dyDescent="0.25">
      <c r="A1289" s="44" t="s">
        <v>2619</v>
      </c>
      <c r="B1289" s="230"/>
      <c r="C1289" s="44" t="s">
        <v>90</v>
      </c>
      <c r="D1289" s="70" t="s">
        <v>2596</v>
      </c>
      <c r="E1289" s="41" t="s">
        <v>17</v>
      </c>
      <c r="F1289" s="78">
        <f>F1290</f>
        <v>1</v>
      </c>
      <c r="G1289" s="41"/>
      <c r="H1289" s="41"/>
      <c r="I1289" s="41"/>
      <c r="J1289" s="41"/>
      <c r="K1289" s="71"/>
      <c r="L1289" s="71">
        <f>F1289</f>
        <v>1</v>
      </c>
      <c r="M1289" s="102">
        <v>1</v>
      </c>
      <c r="N1289" s="108">
        <f>ROUND(M1289*L1289,2)</f>
        <v>1</v>
      </c>
      <c r="O1289" s="42"/>
      <c r="P1289" s="42"/>
      <c r="Q1289" s="46">
        <f t="shared" si="625"/>
        <v>0</v>
      </c>
      <c r="R1289" s="46">
        <f t="shared" si="626"/>
        <v>0</v>
      </c>
      <c r="S1289" s="42">
        <f t="shared" si="627"/>
        <v>0</v>
      </c>
      <c r="T1289" s="62"/>
    </row>
    <row r="1290" spans="1:25" s="330" customFormat="1" ht="22.5" customHeight="1" x14ac:dyDescent="0.2">
      <c r="A1290" s="316" t="s">
        <v>2620</v>
      </c>
      <c r="B1290" s="317"/>
      <c r="C1290" s="317" t="s">
        <v>91</v>
      </c>
      <c r="D1290" s="318" t="s">
        <v>1391</v>
      </c>
      <c r="E1290" s="319" t="s">
        <v>17</v>
      </c>
      <c r="F1290" s="320">
        <v>1</v>
      </c>
      <c r="G1290" s="321"/>
      <c r="H1290" s="322"/>
      <c r="I1290" s="323"/>
      <c r="J1290" s="324"/>
      <c r="K1290" s="323"/>
      <c r="L1290" s="325">
        <f>F1290</f>
        <v>1</v>
      </c>
      <c r="M1290" s="326">
        <v>1</v>
      </c>
      <c r="N1290" s="327">
        <f t="shared" ref="N1290" si="663">M1290*L1290</f>
        <v>1</v>
      </c>
      <c r="O1290" s="25"/>
      <c r="P1290" s="25"/>
      <c r="Q1290" s="323">
        <f t="shared" si="625"/>
        <v>0</v>
      </c>
      <c r="R1290" s="323">
        <f t="shared" si="626"/>
        <v>0</v>
      </c>
      <c r="S1290" s="328">
        <f t="shared" si="627"/>
        <v>0</v>
      </c>
      <c r="T1290" s="328"/>
      <c r="U1290" s="329"/>
      <c r="V1290" s="329"/>
      <c r="W1290" s="329"/>
      <c r="X1290" s="329"/>
      <c r="Y1290" s="329"/>
    </row>
    <row r="1291" spans="1:25" s="86" customFormat="1" ht="22.5" customHeight="1" x14ac:dyDescent="0.25">
      <c r="A1291" s="65" t="s">
        <v>69</v>
      </c>
      <c r="B1291" s="65"/>
      <c r="C1291" s="65"/>
      <c r="D1291" s="49" t="s">
        <v>1395</v>
      </c>
      <c r="E1291" s="66"/>
      <c r="F1291" s="67"/>
      <c r="G1291" s="66"/>
      <c r="H1291" s="66"/>
      <c r="I1291" s="66"/>
      <c r="J1291" s="66"/>
      <c r="K1291" s="66"/>
      <c r="L1291" s="144"/>
      <c r="M1291" s="98"/>
      <c r="N1291" s="105"/>
      <c r="O1291" s="68"/>
      <c r="P1291" s="68"/>
      <c r="Q1291" s="39"/>
      <c r="R1291" s="39"/>
      <c r="S1291" s="68"/>
      <c r="T1291" s="68"/>
      <c r="U1291" s="85"/>
      <c r="V1291" s="85"/>
      <c r="W1291" s="85"/>
      <c r="X1291" s="85"/>
      <c r="Y1291" s="85"/>
    </row>
    <row r="1292" spans="1:25" s="92" customFormat="1" ht="32.25" customHeight="1" x14ac:dyDescent="0.25">
      <c r="A1292" s="44" t="s">
        <v>2089</v>
      </c>
      <c r="B1292" s="230" t="s">
        <v>1624</v>
      </c>
      <c r="C1292" s="44" t="s">
        <v>90</v>
      </c>
      <c r="D1292" s="51" t="s">
        <v>92</v>
      </c>
      <c r="E1292" s="41" t="s">
        <v>3</v>
      </c>
      <c r="F1292" s="71"/>
      <c r="G1292" s="41"/>
      <c r="H1292" s="41"/>
      <c r="I1292" s="43"/>
      <c r="J1292" s="43"/>
      <c r="K1292" s="43">
        <f>SUM(K1293:K1310)</f>
        <v>65.12</v>
      </c>
      <c r="L1292" s="43"/>
      <c r="M1292" s="100"/>
      <c r="N1292" s="43">
        <f>K1292</f>
        <v>65.12</v>
      </c>
      <c r="O1292" s="42"/>
      <c r="P1292" s="42"/>
      <c r="Q1292" s="46">
        <f t="shared" ref="Q1292:Q1357" si="664">ROUND(N1292*O1292,2)</f>
        <v>0</v>
      </c>
      <c r="R1292" s="46">
        <f t="shared" ref="R1292:R1357" si="665">ROUND(N1292*P1292,2)</f>
        <v>0</v>
      </c>
      <c r="S1292" s="42">
        <f t="shared" ref="S1292:S1357" si="666">ROUND(Q1292+R1292,2)</f>
        <v>0</v>
      </c>
      <c r="T1292" s="42" t="s">
        <v>93</v>
      </c>
      <c r="U1292" s="91"/>
      <c r="V1292" s="91"/>
      <c r="W1292" s="91"/>
      <c r="X1292" s="91"/>
      <c r="Y1292" s="91"/>
    </row>
    <row r="1293" spans="1:25" s="92" customFormat="1" ht="22.5" customHeight="1" x14ac:dyDescent="0.25">
      <c r="A1293" s="19" t="s">
        <v>2090</v>
      </c>
      <c r="B1293" s="23"/>
      <c r="C1293" s="23" t="s">
        <v>91</v>
      </c>
      <c r="D1293" s="215" t="s">
        <v>1421</v>
      </c>
      <c r="E1293" s="28" t="s">
        <v>1228</v>
      </c>
      <c r="F1293" s="59"/>
      <c r="G1293" s="28">
        <v>0.9</v>
      </c>
      <c r="H1293" s="28">
        <v>0.4</v>
      </c>
      <c r="I1293" s="11">
        <f>(G1293+H1293)*2</f>
        <v>2.6</v>
      </c>
      <c r="J1293" s="154">
        <v>15.5</v>
      </c>
      <c r="K1293" s="189">
        <f>I1293*J1293</f>
        <v>40.299999999999997</v>
      </c>
      <c r="L1293" s="11">
        <f>J1293</f>
        <v>15.5</v>
      </c>
      <c r="M1293" s="101">
        <v>1.1000000000000001</v>
      </c>
      <c r="N1293" s="133">
        <f>M1293*L1293</f>
        <v>17.05</v>
      </c>
      <c r="O1293" s="25"/>
      <c r="P1293" s="25"/>
      <c r="Q1293" s="11">
        <f t="shared" si="664"/>
        <v>0</v>
      </c>
      <c r="R1293" s="11">
        <f t="shared" si="665"/>
        <v>0</v>
      </c>
      <c r="S1293" s="42">
        <f t="shared" si="666"/>
        <v>0</v>
      </c>
      <c r="T1293" s="42"/>
      <c r="U1293" s="91"/>
      <c r="V1293" s="91"/>
      <c r="W1293" s="91"/>
      <c r="X1293" s="91"/>
      <c r="Y1293" s="91"/>
    </row>
    <row r="1294" spans="1:25" s="92" customFormat="1" ht="22.5" customHeight="1" x14ac:dyDescent="0.25">
      <c r="A1294" s="19" t="s">
        <v>2091</v>
      </c>
      <c r="B1294" s="23"/>
      <c r="C1294" s="23" t="s">
        <v>91</v>
      </c>
      <c r="D1294" s="215" t="s">
        <v>1240</v>
      </c>
      <c r="E1294" s="28" t="s">
        <v>1228</v>
      </c>
      <c r="F1294" s="59"/>
      <c r="G1294" s="28">
        <v>1</v>
      </c>
      <c r="H1294" s="28">
        <v>0.4</v>
      </c>
      <c r="I1294" s="11">
        <f t="shared" ref="I1294" si="667">(G1294+H1294)*2</f>
        <v>2.8</v>
      </c>
      <c r="J1294" s="154">
        <v>1.22</v>
      </c>
      <c r="K1294" s="189">
        <f>J1294*0.5*3.14</f>
        <v>1.92</v>
      </c>
      <c r="L1294" s="11">
        <f t="shared" ref="L1294:L1298" si="668">J1294</f>
        <v>1.22</v>
      </c>
      <c r="M1294" s="101">
        <v>1.1000000000000001</v>
      </c>
      <c r="N1294" s="133">
        <f>M1294*L1294</f>
        <v>1.3420000000000001</v>
      </c>
      <c r="O1294" s="25"/>
      <c r="P1294" s="25"/>
      <c r="Q1294" s="11">
        <f t="shared" si="664"/>
        <v>0</v>
      </c>
      <c r="R1294" s="11">
        <f t="shared" si="665"/>
        <v>0</v>
      </c>
      <c r="S1294" s="42">
        <f t="shared" si="666"/>
        <v>0</v>
      </c>
      <c r="T1294" s="42"/>
      <c r="U1294" s="91"/>
      <c r="V1294" s="91"/>
      <c r="W1294" s="91"/>
      <c r="X1294" s="91"/>
      <c r="Y1294" s="91"/>
    </row>
    <row r="1295" spans="1:25" s="92" customFormat="1" ht="22.5" customHeight="1" x14ac:dyDescent="0.2">
      <c r="A1295" s="19" t="s">
        <v>2092</v>
      </c>
      <c r="B1295" s="23"/>
      <c r="C1295" s="23" t="s">
        <v>91</v>
      </c>
      <c r="D1295" s="215" t="s">
        <v>1411</v>
      </c>
      <c r="E1295" s="28" t="s">
        <v>1228</v>
      </c>
      <c r="F1295" s="145"/>
      <c r="G1295" s="149"/>
      <c r="H1295" s="28"/>
      <c r="I1295" s="11"/>
      <c r="J1295" s="154">
        <v>7.0000000000000007E-2</v>
      </c>
      <c r="K1295" s="189">
        <f>J1295*0.5*3.14</f>
        <v>0.11</v>
      </c>
      <c r="L1295" s="11">
        <f t="shared" si="668"/>
        <v>7.0000000000000007E-2</v>
      </c>
      <c r="M1295" s="101">
        <v>1.1000000000000001</v>
      </c>
      <c r="N1295" s="181">
        <f>M1295*L1295</f>
        <v>7.6999999999999999E-2</v>
      </c>
      <c r="O1295" s="25"/>
      <c r="P1295" s="25"/>
      <c r="Q1295" s="11">
        <f t="shared" si="664"/>
        <v>0</v>
      </c>
      <c r="R1295" s="11">
        <f t="shared" si="665"/>
        <v>0</v>
      </c>
      <c r="S1295" s="42">
        <f t="shared" si="666"/>
        <v>0</v>
      </c>
      <c r="T1295" s="42"/>
      <c r="U1295" s="91"/>
      <c r="V1295" s="91"/>
      <c r="W1295" s="91"/>
      <c r="X1295" s="91"/>
      <c r="Y1295" s="91"/>
    </row>
    <row r="1296" spans="1:25" s="92" customFormat="1" ht="22.5" customHeight="1" x14ac:dyDescent="0.2">
      <c r="A1296" s="19" t="s">
        <v>2093</v>
      </c>
      <c r="B1296" s="23"/>
      <c r="C1296" s="23" t="s">
        <v>91</v>
      </c>
      <c r="D1296" s="215" t="s">
        <v>1272</v>
      </c>
      <c r="E1296" s="14" t="s">
        <v>17</v>
      </c>
      <c r="F1296" s="145"/>
      <c r="G1296" s="149"/>
      <c r="H1296" s="28"/>
      <c r="I1296" s="11"/>
      <c r="J1296" s="154">
        <v>0.28000000000000003</v>
      </c>
      <c r="K1296" s="189">
        <f>J1296*0.5*3.14</f>
        <v>0.44</v>
      </c>
      <c r="L1296" s="11">
        <f t="shared" si="668"/>
        <v>0.28000000000000003</v>
      </c>
      <c r="M1296" s="101">
        <v>1</v>
      </c>
      <c r="N1296" s="133">
        <f t="shared" ref="N1296:N1309" si="669">M1296*L1296</f>
        <v>0.28000000000000003</v>
      </c>
      <c r="O1296" s="25"/>
      <c r="P1296" s="25"/>
      <c r="Q1296" s="11">
        <f t="shared" si="664"/>
        <v>0</v>
      </c>
      <c r="R1296" s="11">
        <f t="shared" si="665"/>
        <v>0</v>
      </c>
      <c r="S1296" s="42">
        <f t="shared" si="666"/>
        <v>0</v>
      </c>
      <c r="T1296" s="42"/>
      <c r="U1296" s="91"/>
      <c r="V1296" s="91"/>
      <c r="W1296" s="91"/>
      <c r="X1296" s="91"/>
      <c r="Y1296" s="91"/>
    </row>
    <row r="1297" spans="1:25" s="92" customFormat="1" ht="22.5" customHeight="1" x14ac:dyDescent="0.2">
      <c r="A1297" s="19" t="s">
        <v>2094</v>
      </c>
      <c r="B1297" s="23"/>
      <c r="C1297" s="23" t="s">
        <v>91</v>
      </c>
      <c r="D1297" s="215" t="s">
        <v>1344</v>
      </c>
      <c r="E1297" s="14" t="s">
        <v>17</v>
      </c>
      <c r="F1297" s="145"/>
      <c r="G1297" s="149"/>
      <c r="H1297" s="28"/>
      <c r="I1297" s="11"/>
      <c r="J1297" s="154">
        <v>0.28000000000000003</v>
      </c>
      <c r="K1297" s="189">
        <f>J1297*0.56*3.14</f>
        <v>0.49</v>
      </c>
      <c r="L1297" s="11">
        <f t="shared" si="668"/>
        <v>0.28000000000000003</v>
      </c>
      <c r="M1297" s="101">
        <v>1</v>
      </c>
      <c r="N1297" s="133">
        <f t="shared" si="669"/>
        <v>0.28000000000000003</v>
      </c>
      <c r="O1297" s="25"/>
      <c r="P1297" s="25"/>
      <c r="Q1297" s="11">
        <f t="shared" si="664"/>
        <v>0</v>
      </c>
      <c r="R1297" s="11">
        <f t="shared" si="665"/>
        <v>0</v>
      </c>
      <c r="S1297" s="42">
        <f t="shared" si="666"/>
        <v>0</v>
      </c>
      <c r="T1297" s="42"/>
      <c r="U1297" s="91"/>
      <c r="V1297" s="91"/>
      <c r="W1297" s="91"/>
      <c r="X1297" s="91"/>
      <c r="Y1297" s="91"/>
    </row>
    <row r="1298" spans="1:25" s="92" customFormat="1" ht="22.5" customHeight="1" x14ac:dyDescent="0.2">
      <c r="A1298" s="19" t="s">
        <v>2095</v>
      </c>
      <c r="B1298" s="23"/>
      <c r="C1298" s="23" t="s">
        <v>91</v>
      </c>
      <c r="D1298" s="215" t="s">
        <v>763</v>
      </c>
      <c r="E1298" s="14" t="s">
        <v>17</v>
      </c>
      <c r="F1298" s="145"/>
      <c r="G1298" s="149"/>
      <c r="H1298" s="28"/>
      <c r="I1298" s="11"/>
      <c r="J1298" s="154">
        <v>1.5</v>
      </c>
      <c r="K1298" s="189">
        <f>J1298*0.63*3.14</f>
        <v>2.97</v>
      </c>
      <c r="L1298" s="11">
        <f t="shared" si="668"/>
        <v>1.5</v>
      </c>
      <c r="M1298" s="101">
        <v>1</v>
      </c>
      <c r="N1298" s="133">
        <f t="shared" si="669"/>
        <v>1.5</v>
      </c>
      <c r="O1298" s="25"/>
      <c r="P1298" s="25"/>
      <c r="Q1298" s="11">
        <f t="shared" si="664"/>
        <v>0</v>
      </c>
      <c r="R1298" s="11">
        <f t="shared" si="665"/>
        <v>0</v>
      </c>
      <c r="S1298" s="42">
        <f t="shared" si="666"/>
        <v>0</v>
      </c>
      <c r="T1298" s="42"/>
      <c r="U1298" s="91"/>
      <c r="V1298" s="91"/>
      <c r="W1298" s="91"/>
      <c r="X1298" s="91"/>
      <c r="Y1298" s="91"/>
    </row>
    <row r="1299" spans="1:25" s="92" customFormat="1" ht="22.5" customHeight="1" x14ac:dyDescent="0.2">
      <c r="A1299" s="19" t="s">
        <v>2096</v>
      </c>
      <c r="B1299" s="23"/>
      <c r="C1299" s="23" t="s">
        <v>91</v>
      </c>
      <c r="D1299" s="215" t="s">
        <v>1422</v>
      </c>
      <c r="E1299" s="14" t="s">
        <v>17</v>
      </c>
      <c r="F1299" s="145">
        <v>1</v>
      </c>
      <c r="G1299" s="149"/>
      <c r="H1299" s="28"/>
      <c r="I1299" s="11"/>
      <c r="J1299" s="178"/>
      <c r="K1299" s="189">
        <v>0.78</v>
      </c>
      <c r="L1299" s="58">
        <f t="shared" ref="L1299:L1312" si="670">F1299</f>
        <v>1</v>
      </c>
      <c r="M1299" s="101">
        <v>1</v>
      </c>
      <c r="N1299" s="133">
        <f t="shared" si="669"/>
        <v>1</v>
      </c>
      <c r="O1299" s="25"/>
      <c r="P1299" s="25"/>
      <c r="Q1299" s="11">
        <f t="shared" si="664"/>
        <v>0</v>
      </c>
      <c r="R1299" s="11">
        <f t="shared" si="665"/>
        <v>0</v>
      </c>
      <c r="S1299" s="42">
        <f t="shared" si="666"/>
        <v>0</v>
      </c>
      <c r="T1299" s="42"/>
      <c r="U1299" s="91"/>
      <c r="V1299" s="91"/>
      <c r="W1299" s="91"/>
      <c r="X1299" s="91"/>
      <c r="Y1299" s="91"/>
    </row>
    <row r="1300" spans="1:25" s="92" customFormat="1" ht="22.5" customHeight="1" x14ac:dyDescent="0.2">
      <c r="A1300" s="19" t="s">
        <v>2097</v>
      </c>
      <c r="B1300" s="23"/>
      <c r="C1300" s="23" t="s">
        <v>91</v>
      </c>
      <c r="D1300" s="216" t="s">
        <v>1423</v>
      </c>
      <c r="E1300" s="14" t="s">
        <v>17</v>
      </c>
      <c r="F1300" s="145">
        <v>1</v>
      </c>
      <c r="G1300" s="149"/>
      <c r="H1300" s="28"/>
      <c r="I1300" s="11"/>
      <c r="J1300" s="178"/>
      <c r="K1300" s="189">
        <v>0.84</v>
      </c>
      <c r="L1300" s="58">
        <f t="shared" si="670"/>
        <v>1</v>
      </c>
      <c r="M1300" s="101">
        <v>1</v>
      </c>
      <c r="N1300" s="133">
        <f t="shared" si="669"/>
        <v>1</v>
      </c>
      <c r="O1300" s="25"/>
      <c r="P1300" s="25"/>
      <c r="Q1300" s="11">
        <f t="shared" si="664"/>
        <v>0</v>
      </c>
      <c r="R1300" s="11">
        <f t="shared" si="665"/>
        <v>0</v>
      </c>
      <c r="S1300" s="42">
        <f t="shared" si="666"/>
        <v>0</v>
      </c>
      <c r="T1300" s="42"/>
      <c r="U1300" s="91"/>
      <c r="V1300" s="91"/>
      <c r="W1300" s="91"/>
      <c r="X1300" s="91"/>
      <c r="Y1300" s="91"/>
    </row>
    <row r="1301" spans="1:25" s="92" customFormat="1" ht="22.5" customHeight="1" x14ac:dyDescent="0.2">
      <c r="A1301" s="19" t="s">
        <v>2098</v>
      </c>
      <c r="B1301" s="23"/>
      <c r="C1301" s="23" t="s">
        <v>91</v>
      </c>
      <c r="D1301" s="215" t="s">
        <v>1392</v>
      </c>
      <c r="E1301" s="14" t="s">
        <v>17</v>
      </c>
      <c r="F1301" s="145">
        <v>1</v>
      </c>
      <c r="G1301" s="149"/>
      <c r="H1301" s="28"/>
      <c r="I1301" s="11"/>
      <c r="J1301" s="178"/>
      <c r="K1301" s="189"/>
      <c r="L1301" s="58">
        <f t="shared" ref="L1301:L1306" si="671">F1301</f>
        <v>1</v>
      </c>
      <c r="M1301" s="101">
        <v>1</v>
      </c>
      <c r="N1301" s="133">
        <f t="shared" ref="N1301:N1306" si="672">M1301*L1301</f>
        <v>1</v>
      </c>
      <c r="O1301" s="25"/>
      <c r="P1301" s="25"/>
      <c r="Q1301" s="11">
        <f t="shared" si="664"/>
        <v>0</v>
      </c>
      <c r="R1301" s="11">
        <f t="shared" si="665"/>
        <v>0</v>
      </c>
      <c r="S1301" s="42">
        <f t="shared" si="666"/>
        <v>0</v>
      </c>
      <c r="T1301" s="42"/>
      <c r="U1301" s="91"/>
      <c r="V1301" s="91"/>
      <c r="W1301" s="91"/>
      <c r="X1301" s="91"/>
      <c r="Y1301" s="91"/>
    </row>
    <row r="1302" spans="1:25" s="92" customFormat="1" ht="22.5" customHeight="1" x14ac:dyDescent="0.2">
      <c r="A1302" s="19" t="s">
        <v>2099</v>
      </c>
      <c r="B1302" s="23"/>
      <c r="C1302" s="23" t="s">
        <v>91</v>
      </c>
      <c r="D1302" s="215" t="s">
        <v>1414</v>
      </c>
      <c r="E1302" s="14" t="s">
        <v>17</v>
      </c>
      <c r="F1302" s="145">
        <v>1</v>
      </c>
      <c r="G1302" s="149"/>
      <c r="H1302" s="28"/>
      <c r="I1302" s="11"/>
      <c r="J1302" s="178"/>
      <c r="K1302" s="189">
        <v>0.49</v>
      </c>
      <c r="L1302" s="58">
        <f t="shared" si="671"/>
        <v>1</v>
      </c>
      <c r="M1302" s="101">
        <v>1</v>
      </c>
      <c r="N1302" s="133">
        <f t="shared" si="672"/>
        <v>1</v>
      </c>
      <c r="O1302" s="25"/>
      <c r="P1302" s="25"/>
      <c r="Q1302" s="11">
        <f t="shared" si="664"/>
        <v>0</v>
      </c>
      <c r="R1302" s="11">
        <f t="shared" si="665"/>
        <v>0</v>
      </c>
      <c r="S1302" s="42">
        <f t="shared" si="666"/>
        <v>0</v>
      </c>
      <c r="T1302" s="42"/>
      <c r="U1302" s="91"/>
      <c r="V1302" s="91"/>
      <c r="W1302" s="91"/>
      <c r="X1302" s="91"/>
      <c r="Y1302" s="91"/>
    </row>
    <row r="1303" spans="1:25" s="92" customFormat="1" ht="22.5" customHeight="1" x14ac:dyDescent="0.2">
      <c r="A1303" s="19" t="s">
        <v>2100</v>
      </c>
      <c r="B1303" s="23"/>
      <c r="C1303" s="23" t="s">
        <v>91</v>
      </c>
      <c r="D1303" s="215" t="s">
        <v>1308</v>
      </c>
      <c r="E1303" s="14" t="s">
        <v>17</v>
      </c>
      <c r="F1303" s="145">
        <v>2</v>
      </c>
      <c r="G1303" s="149"/>
      <c r="H1303" s="28"/>
      <c r="I1303" s="11"/>
      <c r="J1303" s="178"/>
      <c r="K1303" s="189">
        <v>2.78</v>
      </c>
      <c r="L1303" s="58">
        <f t="shared" si="671"/>
        <v>2</v>
      </c>
      <c r="M1303" s="101">
        <v>1</v>
      </c>
      <c r="N1303" s="133">
        <f t="shared" si="672"/>
        <v>2</v>
      </c>
      <c r="O1303" s="25"/>
      <c r="P1303" s="25"/>
      <c r="Q1303" s="11">
        <f t="shared" si="664"/>
        <v>0</v>
      </c>
      <c r="R1303" s="11">
        <f t="shared" si="665"/>
        <v>0</v>
      </c>
      <c r="S1303" s="42">
        <f t="shared" si="666"/>
        <v>0</v>
      </c>
      <c r="T1303" s="42"/>
      <c r="U1303" s="91"/>
      <c r="V1303" s="91"/>
      <c r="W1303" s="91"/>
      <c r="X1303" s="91"/>
      <c r="Y1303" s="91"/>
    </row>
    <row r="1304" spans="1:25" s="92" customFormat="1" ht="36" customHeight="1" x14ac:dyDescent="0.2">
      <c r="A1304" s="19" t="s">
        <v>2101</v>
      </c>
      <c r="B1304" s="23"/>
      <c r="C1304" s="23" t="s">
        <v>91</v>
      </c>
      <c r="D1304" s="215" t="s">
        <v>1346</v>
      </c>
      <c r="E1304" s="14" t="s">
        <v>17</v>
      </c>
      <c r="F1304" s="145">
        <v>1</v>
      </c>
      <c r="G1304" s="149"/>
      <c r="H1304" s="28"/>
      <c r="I1304" s="11"/>
      <c r="J1304" s="178"/>
      <c r="K1304" s="189">
        <v>1.72</v>
      </c>
      <c r="L1304" s="58">
        <f t="shared" si="671"/>
        <v>1</v>
      </c>
      <c r="M1304" s="101">
        <v>1</v>
      </c>
      <c r="N1304" s="133">
        <f t="shared" si="672"/>
        <v>1</v>
      </c>
      <c r="O1304" s="25"/>
      <c r="P1304" s="25"/>
      <c r="Q1304" s="11">
        <f t="shared" si="664"/>
        <v>0</v>
      </c>
      <c r="R1304" s="11">
        <f t="shared" si="665"/>
        <v>0</v>
      </c>
      <c r="S1304" s="42">
        <f t="shared" si="666"/>
        <v>0</v>
      </c>
      <c r="T1304" s="42"/>
      <c r="U1304" s="91"/>
      <c r="V1304" s="91"/>
      <c r="W1304" s="91"/>
      <c r="X1304" s="91"/>
      <c r="Y1304" s="91"/>
    </row>
    <row r="1305" spans="1:25" s="92" customFormat="1" ht="36" customHeight="1" x14ac:dyDescent="0.2">
      <c r="A1305" s="19" t="s">
        <v>2102</v>
      </c>
      <c r="B1305" s="23"/>
      <c r="C1305" s="23" t="s">
        <v>91</v>
      </c>
      <c r="D1305" s="215" t="s">
        <v>1415</v>
      </c>
      <c r="E1305" s="14" t="s">
        <v>17</v>
      </c>
      <c r="F1305" s="145">
        <v>1</v>
      </c>
      <c r="G1305" s="149"/>
      <c r="H1305" s="28"/>
      <c r="I1305" s="11"/>
      <c r="J1305" s="178"/>
      <c r="K1305" s="189">
        <v>1.89</v>
      </c>
      <c r="L1305" s="58">
        <f t="shared" si="671"/>
        <v>1</v>
      </c>
      <c r="M1305" s="101">
        <v>1</v>
      </c>
      <c r="N1305" s="133">
        <f t="shared" si="672"/>
        <v>1</v>
      </c>
      <c r="O1305" s="25"/>
      <c r="P1305" s="25"/>
      <c r="Q1305" s="11">
        <f t="shared" si="664"/>
        <v>0</v>
      </c>
      <c r="R1305" s="11">
        <f t="shared" si="665"/>
        <v>0</v>
      </c>
      <c r="S1305" s="42">
        <f t="shared" si="666"/>
        <v>0</v>
      </c>
      <c r="T1305" s="42"/>
      <c r="U1305" s="91"/>
      <c r="V1305" s="91"/>
      <c r="W1305" s="91"/>
      <c r="X1305" s="91"/>
      <c r="Y1305" s="91"/>
    </row>
    <row r="1306" spans="1:25" s="92" customFormat="1" ht="36" customHeight="1" x14ac:dyDescent="0.2">
      <c r="A1306" s="19" t="s">
        <v>2103</v>
      </c>
      <c r="B1306" s="23"/>
      <c r="C1306" s="23" t="s">
        <v>91</v>
      </c>
      <c r="D1306" s="215" t="s">
        <v>1244</v>
      </c>
      <c r="E1306" s="14" t="s">
        <v>17</v>
      </c>
      <c r="F1306" s="145">
        <v>2</v>
      </c>
      <c r="G1306" s="149"/>
      <c r="H1306" s="28"/>
      <c r="I1306" s="11"/>
      <c r="J1306" s="178"/>
      <c r="K1306" s="189">
        <v>4.08</v>
      </c>
      <c r="L1306" s="58">
        <f t="shared" si="671"/>
        <v>2</v>
      </c>
      <c r="M1306" s="101">
        <v>1</v>
      </c>
      <c r="N1306" s="133">
        <f t="shared" si="672"/>
        <v>2</v>
      </c>
      <c r="O1306" s="25"/>
      <c r="P1306" s="25"/>
      <c r="Q1306" s="11">
        <f t="shared" si="664"/>
        <v>0</v>
      </c>
      <c r="R1306" s="11">
        <f t="shared" si="665"/>
        <v>0</v>
      </c>
      <c r="S1306" s="42">
        <f t="shared" si="666"/>
        <v>0</v>
      </c>
      <c r="T1306" s="42"/>
      <c r="U1306" s="91"/>
      <c r="V1306" s="91"/>
      <c r="W1306" s="91"/>
      <c r="X1306" s="91"/>
      <c r="Y1306" s="91"/>
    </row>
    <row r="1307" spans="1:25" s="92" customFormat="1" ht="36" customHeight="1" x14ac:dyDescent="0.2">
      <c r="A1307" s="19" t="s">
        <v>2104</v>
      </c>
      <c r="B1307" s="23"/>
      <c r="C1307" s="23" t="s">
        <v>91</v>
      </c>
      <c r="D1307" s="215" t="s">
        <v>1416</v>
      </c>
      <c r="E1307" s="14" t="s">
        <v>17</v>
      </c>
      <c r="F1307" s="145">
        <v>1</v>
      </c>
      <c r="G1307" s="149"/>
      <c r="H1307" s="28"/>
      <c r="I1307" s="11"/>
      <c r="J1307" s="178"/>
      <c r="K1307" s="189">
        <v>4.07</v>
      </c>
      <c r="L1307" s="58">
        <f t="shared" si="670"/>
        <v>1</v>
      </c>
      <c r="M1307" s="101">
        <v>1</v>
      </c>
      <c r="N1307" s="133">
        <f t="shared" si="669"/>
        <v>1</v>
      </c>
      <c r="O1307" s="25"/>
      <c r="P1307" s="25"/>
      <c r="Q1307" s="11">
        <f t="shared" si="664"/>
        <v>0</v>
      </c>
      <c r="R1307" s="11">
        <f t="shared" si="665"/>
        <v>0</v>
      </c>
      <c r="S1307" s="42">
        <f t="shared" si="666"/>
        <v>0</v>
      </c>
      <c r="T1307" s="42"/>
      <c r="U1307" s="91"/>
      <c r="V1307" s="91"/>
      <c r="W1307" s="91"/>
      <c r="X1307" s="91"/>
      <c r="Y1307" s="91"/>
    </row>
    <row r="1308" spans="1:25" s="92" customFormat="1" ht="36" customHeight="1" x14ac:dyDescent="0.2">
      <c r="A1308" s="19" t="s">
        <v>2105</v>
      </c>
      <c r="B1308" s="23"/>
      <c r="C1308" s="23" t="s">
        <v>91</v>
      </c>
      <c r="D1308" s="216" t="s">
        <v>1424</v>
      </c>
      <c r="E1308" s="14" t="s">
        <v>17</v>
      </c>
      <c r="F1308" s="146">
        <v>1</v>
      </c>
      <c r="G1308" s="149"/>
      <c r="H1308" s="28"/>
      <c r="I1308" s="11"/>
      <c r="J1308" s="178"/>
      <c r="K1308" s="189">
        <v>0.77</v>
      </c>
      <c r="L1308" s="58">
        <f t="shared" si="670"/>
        <v>1</v>
      </c>
      <c r="M1308" s="101">
        <v>1</v>
      </c>
      <c r="N1308" s="133">
        <f t="shared" si="669"/>
        <v>1</v>
      </c>
      <c r="O1308" s="25"/>
      <c r="P1308" s="25"/>
      <c r="Q1308" s="11">
        <f t="shared" si="664"/>
        <v>0</v>
      </c>
      <c r="R1308" s="11">
        <f t="shared" si="665"/>
        <v>0</v>
      </c>
      <c r="S1308" s="42">
        <f t="shared" si="666"/>
        <v>0</v>
      </c>
      <c r="T1308" s="42"/>
      <c r="U1308" s="91"/>
      <c r="V1308" s="91"/>
      <c r="W1308" s="91"/>
      <c r="X1308" s="91"/>
      <c r="Y1308" s="91"/>
    </row>
    <row r="1309" spans="1:25" s="92" customFormat="1" ht="22.5" customHeight="1" x14ac:dyDescent="0.2">
      <c r="A1309" s="19" t="s">
        <v>2106</v>
      </c>
      <c r="B1309" s="23"/>
      <c r="C1309" s="23" t="s">
        <v>91</v>
      </c>
      <c r="D1309" s="215" t="s">
        <v>1350</v>
      </c>
      <c r="E1309" s="14" t="s">
        <v>17</v>
      </c>
      <c r="F1309" s="145">
        <v>1</v>
      </c>
      <c r="G1309" s="149"/>
      <c r="H1309" s="28"/>
      <c r="I1309" s="11"/>
      <c r="J1309" s="178"/>
      <c r="K1309" s="189">
        <v>0.67</v>
      </c>
      <c r="L1309" s="58">
        <f t="shared" si="670"/>
        <v>1</v>
      </c>
      <c r="M1309" s="101">
        <v>1</v>
      </c>
      <c r="N1309" s="133">
        <f t="shared" si="669"/>
        <v>1</v>
      </c>
      <c r="O1309" s="25"/>
      <c r="P1309" s="25"/>
      <c r="Q1309" s="11">
        <f t="shared" si="664"/>
        <v>0</v>
      </c>
      <c r="R1309" s="11">
        <f t="shared" si="665"/>
        <v>0</v>
      </c>
      <c r="S1309" s="42">
        <f t="shared" si="666"/>
        <v>0</v>
      </c>
      <c r="T1309" s="42"/>
      <c r="U1309" s="91"/>
      <c r="V1309" s="91"/>
      <c r="W1309" s="91"/>
      <c r="X1309" s="91"/>
      <c r="Y1309" s="91"/>
    </row>
    <row r="1310" spans="1:25" s="92" customFormat="1" ht="22.5" customHeight="1" x14ac:dyDescent="0.2">
      <c r="A1310" s="19" t="s">
        <v>2107</v>
      </c>
      <c r="B1310" s="23"/>
      <c r="C1310" s="23" t="s">
        <v>91</v>
      </c>
      <c r="D1310" s="215" t="s">
        <v>780</v>
      </c>
      <c r="E1310" s="14" t="s">
        <v>3</v>
      </c>
      <c r="F1310" s="145">
        <v>1</v>
      </c>
      <c r="G1310" s="149"/>
      <c r="H1310" s="28"/>
      <c r="I1310" s="11"/>
      <c r="J1310" s="178"/>
      <c r="K1310" s="189">
        <v>0.8</v>
      </c>
      <c r="L1310" s="58">
        <f t="shared" si="670"/>
        <v>1</v>
      </c>
      <c r="M1310" s="101">
        <v>1</v>
      </c>
      <c r="N1310" s="133">
        <f>M1310*L1310</f>
        <v>1</v>
      </c>
      <c r="O1310" s="25"/>
      <c r="P1310" s="25"/>
      <c r="Q1310" s="11">
        <f t="shared" si="664"/>
        <v>0</v>
      </c>
      <c r="R1310" s="11">
        <f t="shared" si="665"/>
        <v>0</v>
      </c>
      <c r="S1310" s="42">
        <f t="shared" si="666"/>
        <v>0</v>
      </c>
      <c r="T1310" s="42"/>
      <c r="U1310" s="91"/>
      <c r="V1310" s="91"/>
      <c r="W1310" s="91"/>
      <c r="X1310" s="91"/>
      <c r="Y1310" s="91"/>
    </row>
    <row r="1311" spans="1:25" s="88" customFormat="1" ht="15.75" customHeight="1" x14ac:dyDescent="0.25">
      <c r="A1311" s="44" t="s">
        <v>2027</v>
      </c>
      <c r="B1311" s="233" t="s">
        <v>1845</v>
      </c>
      <c r="C1311" s="44" t="s">
        <v>90</v>
      </c>
      <c r="D1311" s="70" t="s">
        <v>1609</v>
      </c>
      <c r="E1311" s="41" t="s">
        <v>17</v>
      </c>
      <c r="F1311" s="41">
        <f>F1312</f>
        <v>1</v>
      </c>
      <c r="G1311" s="41"/>
      <c r="H1311" s="41"/>
      <c r="I1311" s="41"/>
      <c r="J1311" s="41"/>
      <c r="K1311" s="41"/>
      <c r="L1311" s="100">
        <v>1</v>
      </c>
      <c r="M1311" s="100">
        <v>1</v>
      </c>
      <c r="N1311" s="106">
        <v>1</v>
      </c>
      <c r="O1311" s="42"/>
      <c r="P1311" s="42"/>
      <c r="Q1311" s="46">
        <f t="shared" ref="Q1311" si="673">ROUND(N1311*O1311,2)</f>
        <v>0</v>
      </c>
      <c r="R1311" s="46">
        <f t="shared" ref="R1311" si="674">ROUND(N1311*P1311,2)</f>
        <v>0</v>
      </c>
      <c r="S1311" s="42">
        <f t="shared" ref="S1311" si="675">ROUND(Q1311+R1311,2)</f>
        <v>0</v>
      </c>
      <c r="T1311" s="62" t="s">
        <v>94</v>
      </c>
      <c r="U1311" s="87"/>
      <c r="V1311" s="87"/>
      <c r="W1311" s="87"/>
      <c r="X1311" s="87"/>
      <c r="Y1311" s="87"/>
    </row>
    <row r="1312" spans="1:25" s="92" customFormat="1" ht="29.25" customHeight="1" x14ac:dyDescent="0.2">
      <c r="A1312" s="23" t="s">
        <v>2108</v>
      </c>
      <c r="B1312" s="23"/>
      <c r="C1312" s="23" t="s">
        <v>91</v>
      </c>
      <c r="D1312" s="221" t="s">
        <v>1425</v>
      </c>
      <c r="E1312" s="14" t="s">
        <v>17</v>
      </c>
      <c r="F1312" s="145">
        <v>1</v>
      </c>
      <c r="G1312" s="149"/>
      <c r="H1312" s="28"/>
      <c r="I1312" s="11"/>
      <c r="J1312" s="178"/>
      <c r="K1312" s="189"/>
      <c r="L1312" s="58">
        <f t="shared" si="670"/>
        <v>1</v>
      </c>
      <c r="M1312" s="101">
        <v>1</v>
      </c>
      <c r="N1312" s="133">
        <f t="shared" ref="N1312" si="676">M1312*L1312</f>
        <v>1</v>
      </c>
      <c r="O1312" s="25"/>
      <c r="P1312" s="25"/>
      <c r="Q1312" s="11">
        <f t="shared" si="664"/>
        <v>0</v>
      </c>
      <c r="R1312" s="11">
        <f t="shared" si="665"/>
        <v>0</v>
      </c>
      <c r="S1312" s="42">
        <f t="shared" si="666"/>
        <v>0</v>
      </c>
      <c r="T1312" s="42"/>
      <c r="U1312" s="91"/>
      <c r="V1312" s="91"/>
      <c r="W1312" s="91"/>
      <c r="X1312" s="91"/>
      <c r="Y1312" s="91"/>
    </row>
    <row r="1313" spans="1:25" s="88" customFormat="1" ht="15.75" customHeight="1" x14ac:dyDescent="0.25">
      <c r="A1313" s="44" t="s">
        <v>2109</v>
      </c>
      <c r="B1313" s="44"/>
      <c r="C1313" s="44" t="s">
        <v>90</v>
      </c>
      <c r="D1313" s="70" t="s">
        <v>851</v>
      </c>
      <c r="E1313" s="41" t="s">
        <v>17</v>
      </c>
      <c r="F1313" s="41">
        <f>F1314</f>
        <v>1</v>
      </c>
      <c r="G1313" s="41"/>
      <c r="H1313" s="41"/>
      <c r="I1313" s="41"/>
      <c r="J1313" s="41"/>
      <c r="K1313" s="41"/>
      <c r="L1313" s="100">
        <v>1</v>
      </c>
      <c r="M1313" s="100">
        <v>1</v>
      </c>
      <c r="N1313" s="106">
        <v>1</v>
      </c>
      <c r="O1313" s="42"/>
      <c r="P1313" s="42"/>
      <c r="Q1313" s="46">
        <f t="shared" si="664"/>
        <v>0</v>
      </c>
      <c r="R1313" s="46">
        <f t="shared" si="665"/>
        <v>0</v>
      </c>
      <c r="S1313" s="42">
        <f t="shared" si="666"/>
        <v>0</v>
      </c>
      <c r="T1313" s="63"/>
      <c r="U1313" s="87"/>
      <c r="V1313" s="87"/>
      <c r="W1313" s="87"/>
      <c r="X1313" s="87"/>
      <c r="Y1313" s="87"/>
    </row>
    <row r="1314" spans="1:25" s="1" customFormat="1" ht="17.25" customHeight="1" x14ac:dyDescent="0.25">
      <c r="A1314" s="23" t="s">
        <v>2110</v>
      </c>
      <c r="B1314" s="19"/>
      <c r="C1314" s="19" t="s">
        <v>91</v>
      </c>
      <c r="D1314" s="215" t="s">
        <v>1396</v>
      </c>
      <c r="E1314" s="14" t="s">
        <v>17</v>
      </c>
      <c r="F1314" s="14">
        <v>1</v>
      </c>
      <c r="G1314" s="14"/>
      <c r="H1314" s="14"/>
      <c r="I1314" s="14"/>
      <c r="J1314" s="45"/>
      <c r="K1314" s="188"/>
      <c r="L1314" s="104">
        <f>F1314</f>
        <v>1</v>
      </c>
      <c r="M1314" s="104">
        <v>1</v>
      </c>
      <c r="N1314" s="134">
        <f>M1314*L1314</f>
        <v>1</v>
      </c>
      <c r="O1314" s="11"/>
      <c r="P1314" s="11"/>
      <c r="Q1314" s="11">
        <f t="shared" si="664"/>
        <v>0</v>
      </c>
      <c r="R1314" s="11">
        <f t="shared" si="665"/>
        <v>0</v>
      </c>
      <c r="S1314" s="42">
        <f t="shared" si="666"/>
        <v>0</v>
      </c>
      <c r="T1314" s="60"/>
      <c r="U1314" s="4"/>
    </row>
    <row r="1315" spans="1:25" s="88" customFormat="1" ht="27.75" customHeight="1" x14ac:dyDescent="0.25">
      <c r="A1315" s="44" t="s">
        <v>2111</v>
      </c>
      <c r="B1315" s="230" t="s">
        <v>1627</v>
      </c>
      <c r="C1315" s="40" t="s">
        <v>90</v>
      </c>
      <c r="D1315" s="72" t="s">
        <v>192</v>
      </c>
      <c r="E1315" s="41" t="s">
        <v>17</v>
      </c>
      <c r="F1315" s="71">
        <f>SUM(F1316:F1318)</f>
        <v>3</v>
      </c>
      <c r="G1315" s="71"/>
      <c r="H1315" s="71"/>
      <c r="I1315" s="71"/>
      <c r="J1315" s="71"/>
      <c r="K1315" s="71"/>
      <c r="L1315" s="73">
        <f t="shared" ref="L1315:L1317" si="677">F1315</f>
        <v>3</v>
      </c>
      <c r="M1315" s="102">
        <v>1</v>
      </c>
      <c r="N1315" s="108">
        <f t="shared" ref="N1315:N1317" si="678">M1315*L1315</f>
        <v>3</v>
      </c>
      <c r="O1315" s="42"/>
      <c r="P1315" s="42"/>
      <c r="Q1315" s="46">
        <f t="shared" si="664"/>
        <v>0</v>
      </c>
      <c r="R1315" s="46">
        <f t="shared" si="665"/>
        <v>0</v>
      </c>
      <c r="S1315" s="42">
        <f t="shared" si="666"/>
        <v>0</v>
      </c>
      <c r="T1315" s="63"/>
      <c r="U1315" s="87"/>
      <c r="V1315" s="87"/>
      <c r="W1315" s="87"/>
      <c r="X1315" s="87"/>
      <c r="Y1315" s="87"/>
    </row>
    <row r="1316" spans="1:25" s="112" customFormat="1" ht="29.25" customHeight="1" x14ac:dyDescent="0.25">
      <c r="A1316" s="19" t="s">
        <v>2112</v>
      </c>
      <c r="B1316" s="23"/>
      <c r="C1316" s="19" t="s">
        <v>91</v>
      </c>
      <c r="D1316" s="214" t="s">
        <v>1426</v>
      </c>
      <c r="E1316" s="28" t="s">
        <v>17</v>
      </c>
      <c r="F1316" s="59">
        <v>1</v>
      </c>
      <c r="G1316" s="59"/>
      <c r="H1316" s="59"/>
      <c r="I1316" s="59"/>
      <c r="J1316" s="71"/>
      <c r="K1316" s="192"/>
      <c r="L1316" s="58">
        <f t="shared" si="677"/>
        <v>1</v>
      </c>
      <c r="M1316" s="101">
        <v>1</v>
      </c>
      <c r="N1316" s="107">
        <f t="shared" si="678"/>
        <v>1</v>
      </c>
      <c r="O1316" s="25"/>
      <c r="P1316" s="25"/>
      <c r="Q1316" s="11">
        <f t="shared" si="664"/>
        <v>0</v>
      </c>
      <c r="R1316" s="11">
        <f t="shared" si="665"/>
        <v>0</v>
      </c>
      <c r="S1316" s="42">
        <f t="shared" si="666"/>
        <v>0</v>
      </c>
      <c r="T1316" s="60"/>
      <c r="U1316" s="111"/>
      <c r="V1316" s="111"/>
      <c r="W1316" s="111"/>
      <c r="X1316" s="111"/>
      <c r="Y1316" s="111"/>
    </row>
    <row r="1317" spans="1:25" s="112" customFormat="1" ht="29.25" customHeight="1" x14ac:dyDescent="0.25">
      <c r="A1317" s="19" t="s">
        <v>2113</v>
      </c>
      <c r="B1317" s="23"/>
      <c r="C1317" s="19" t="s">
        <v>91</v>
      </c>
      <c r="D1317" s="214" t="s">
        <v>1276</v>
      </c>
      <c r="E1317" s="28" t="s">
        <v>17</v>
      </c>
      <c r="F1317" s="59">
        <v>1</v>
      </c>
      <c r="G1317" s="59"/>
      <c r="H1317" s="59"/>
      <c r="I1317" s="59"/>
      <c r="J1317" s="71"/>
      <c r="K1317" s="192"/>
      <c r="L1317" s="58">
        <f t="shared" si="677"/>
        <v>1</v>
      </c>
      <c r="M1317" s="101">
        <v>1</v>
      </c>
      <c r="N1317" s="107">
        <f t="shared" si="678"/>
        <v>1</v>
      </c>
      <c r="O1317" s="25"/>
      <c r="P1317" s="25"/>
      <c r="Q1317" s="11">
        <f t="shared" si="664"/>
        <v>0</v>
      </c>
      <c r="R1317" s="11">
        <f t="shared" si="665"/>
        <v>0</v>
      </c>
      <c r="S1317" s="42">
        <f t="shared" si="666"/>
        <v>0</v>
      </c>
      <c r="T1317" s="60"/>
      <c r="U1317" s="111"/>
      <c r="V1317" s="111"/>
      <c r="W1317" s="111"/>
      <c r="X1317" s="111"/>
      <c r="Y1317" s="111"/>
    </row>
    <row r="1318" spans="1:25" s="112" customFormat="1" ht="29.25" customHeight="1" x14ac:dyDescent="0.25">
      <c r="A1318" s="19" t="s">
        <v>2114</v>
      </c>
      <c r="B1318" s="23"/>
      <c r="C1318" s="19" t="s">
        <v>91</v>
      </c>
      <c r="D1318" s="214" t="s">
        <v>1373</v>
      </c>
      <c r="E1318" s="28" t="s">
        <v>17</v>
      </c>
      <c r="F1318" s="59">
        <v>1</v>
      </c>
      <c r="G1318" s="59"/>
      <c r="H1318" s="59"/>
      <c r="I1318" s="59"/>
      <c r="J1318" s="71"/>
      <c r="K1318" s="192"/>
      <c r="L1318" s="58">
        <f t="shared" ref="L1318" si="679">F1318</f>
        <v>1</v>
      </c>
      <c r="M1318" s="101">
        <v>2</v>
      </c>
      <c r="N1318" s="107">
        <f t="shared" ref="N1318" si="680">M1318*L1318</f>
        <v>2</v>
      </c>
      <c r="O1318" s="25"/>
      <c r="P1318" s="25"/>
      <c r="Q1318" s="11">
        <f t="shared" si="664"/>
        <v>0</v>
      </c>
      <c r="R1318" s="11">
        <f t="shared" si="665"/>
        <v>0</v>
      </c>
      <c r="S1318" s="42">
        <f t="shared" si="666"/>
        <v>0</v>
      </c>
      <c r="T1318" s="60"/>
      <c r="U1318" s="111"/>
      <c r="V1318" s="111"/>
      <c r="W1318" s="111"/>
      <c r="X1318" s="111"/>
      <c r="Y1318" s="111"/>
    </row>
    <row r="1319" spans="1:25" s="92" customFormat="1" ht="27" customHeight="1" x14ac:dyDescent="0.25">
      <c r="A1319" s="44" t="s">
        <v>2115</v>
      </c>
      <c r="B1319" s="230" t="s">
        <v>1626</v>
      </c>
      <c r="C1319" s="44" t="s">
        <v>90</v>
      </c>
      <c r="D1319" s="51" t="s">
        <v>876</v>
      </c>
      <c r="E1319" s="41" t="s">
        <v>3</v>
      </c>
      <c r="F1319" s="78">
        <f>F1320</f>
        <v>62.3</v>
      </c>
      <c r="G1319" s="41"/>
      <c r="H1319" s="41"/>
      <c r="I1319" s="41"/>
      <c r="J1319" s="41"/>
      <c r="K1319" s="78">
        <f>F1319</f>
        <v>62.3</v>
      </c>
      <c r="L1319" s="78">
        <f>K1319</f>
        <v>62.3</v>
      </c>
      <c r="M1319" s="102">
        <v>1</v>
      </c>
      <c r="N1319" s="108">
        <f>ROUND(M1319*L1319,2)</f>
        <v>62.3</v>
      </c>
      <c r="O1319" s="42"/>
      <c r="P1319" s="42"/>
      <c r="Q1319" s="46">
        <f t="shared" si="664"/>
        <v>0</v>
      </c>
      <c r="R1319" s="46">
        <f t="shared" si="665"/>
        <v>0</v>
      </c>
      <c r="S1319" s="42">
        <f t="shared" si="666"/>
        <v>0</v>
      </c>
      <c r="T1319" s="62"/>
    </row>
    <row r="1320" spans="1:25" s="152" customFormat="1" ht="38.25" customHeight="1" x14ac:dyDescent="0.25">
      <c r="A1320" s="19" t="s">
        <v>2116</v>
      </c>
      <c r="B1320" s="19"/>
      <c r="C1320" s="19" t="s">
        <v>91</v>
      </c>
      <c r="D1320" s="69" t="s">
        <v>172</v>
      </c>
      <c r="E1320" s="14" t="s">
        <v>3</v>
      </c>
      <c r="F1320" s="57">
        <v>62.3</v>
      </c>
      <c r="G1320" s="14"/>
      <c r="H1320" s="14"/>
      <c r="I1320" s="14"/>
      <c r="J1320" s="45"/>
      <c r="K1320" s="193">
        <f>F1320</f>
        <v>62.3</v>
      </c>
      <c r="L1320" s="57">
        <f>K1320</f>
        <v>62.3</v>
      </c>
      <c r="M1320" s="101">
        <v>1.1000000000000001</v>
      </c>
      <c r="N1320" s="107">
        <f>ROUND(M1320*L1320,2)</f>
        <v>68.53</v>
      </c>
      <c r="O1320" s="11"/>
      <c r="P1320" s="11"/>
      <c r="Q1320" s="11">
        <f t="shared" si="664"/>
        <v>0</v>
      </c>
      <c r="R1320" s="11">
        <f t="shared" si="665"/>
        <v>0</v>
      </c>
      <c r="S1320" s="42">
        <f t="shared" si="666"/>
        <v>0</v>
      </c>
      <c r="T1320" s="60"/>
      <c r="U1320" s="151"/>
    </row>
    <row r="1321" spans="1:25" s="152" customFormat="1" ht="25.5" customHeight="1" x14ac:dyDescent="0.25">
      <c r="A1321" s="19" t="s">
        <v>2570</v>
      </c>
      <c r="B1321" s="19"/>
      <c r="C1321" s="19" t="s">
        <v>91</v>
      </c>
      <c r="D1321" s="69" t="s">
        <v>2516</v>
      </c>
      <c r="E1321" s="14" t="s">
        <v>2</v>
      </c>
      <c r="F1321" s="294">
        <f>F1320</f>
        <v>62.3</v>
      </c>
      <c r="G1321" s="294"/>
      <c r="H1321" s="294"/>
      <c r="I1321" s="294"/>
      <c r="J1321" s="294"/>
      <c r="K1321" s="294">
        <f>F1321</f>
        <v>62.3</v>
      </c>
      <c r="L1321" s="294">
        <f>K1321</f>
        <v>62.3</v>
      </c>
      <c r="M1321" s="295">
        <v>1</v>
      </c>
      <c r="N1321" s="107">
        <f>ROUND(M1321*L1321,2)</f>
        <v>62.3</v>
      </c>
      <c r="O1321" s="11"/>
      <c r="P1321" s="11"/>
      <c r="Q1321" s="11">
        <f t="shared" si="664"/>
        <v>0</v>
      </c>
      <c r="R1321" s="11">
        <f t="shared" si="665"/>
        <v>0</v>
      </c>
      <c r="S1321" s="42">
        <f t="shared" si="666"/>
        <v>0</v>
      </c>
      <c r="T1321" s="60"/>
    </row>
    <row r="1322" spans="1:25" s="92" customFormat="1" ht="27" customHeight="1" x14ac:dyDescent="0.25">
      <c r="A1322" s="44" t="s">
        <v>2117</v>
      </c>
      <c r="B1322" s="230" t="s">
        <v>1627</v>
      </c>
      <c r="C1322" s="44" t="s">
        <v>90</v>
      </c>
      <c r="D1322" s="51" t="s">
        <v>1235</v>
      </c>
      <c r="E1322" s="41" t="s">
        <v>17</v>
      </c>
      <c r="F1322" s="78">
        <f>F1323</f>
        <v>1</v>
      </c>
      <c r="G1322" s="41"/>
      <c r="H1322" s="41"/>
      <c r="I1322" s="41"/>
      <c r="J1322" s="41"/>
      <c r="K1322" s="71">
        <f>F1322</f>
        <v>1</v>
      </c>
      <c r="L1322" s="100">
        <f>K1322</f>
        <v>1</v>
      </c>
      <c r="M1322" s="102">
        <v>1</v>
      </c>
      <c r="N1322" s="108">
        <f>ROUND(M1322*L1322,2)</f>
        <v>1</v>
      </c>
      <c r="O1322" s="42"/>
      <c r="P1322" s="42"/>
      <c r="Q1322" s="46">
        <f t="shared" si="664"/>
        <v>0</v>
      </c>
      <c r="R1322" s="46">
        <f t="shared" si="665"/>
        <v>0</v>
      </c>
      <c r="S1322" s="42">
        <f t="shared" si="666"/>
        <v>0</v>
      </c>
      <c r="T1322" s="62"/>
    </row>
    <row r="1323" spans="1:25" s="152" customFormat="1" ht="23.25" customHeight="1" x14ac:dyDescent="0.25">
      <c r="A1323" s="23" t="s">
        <v>2118</v>
      </c>
      <c r="B1323" s="19"/>
      <c r="C1323" s="19" t="s">
        <v>91</v>
      </c>
      <c r="D1323" s="214" t="s">
        <v>1288</v>
      </c>
      <c r="E1323" s="14" t="s">
        <v>17</v>
      </c>
      <c r="F1323" s="57">
        <v>1</v>
      </c>
      <c r="G1323" s="14"/>
      <c r="H1323" s="14"/>
      <c r="I1323" s="14"/>
      <c r="J1323" s="45"/>
      <c r="K1323" s="195">
        <f>F1323</f>
        <v>1</v>
      </c>
      <c r="L1323" s="101">
        <f>K1323</f>
        <v>1</v>
      </c>
      <c r="M1323" s="101">
        <v>1</v>
      </c>
      <c r="N1323" s="108">
        <f t="shared" ref="N1323" si="681">ROUND(M1323*L1323,2)</f>
        <v>1</v>
      </c>
      <c r="O1323" s="11"/>
      <c r="P1323" s="11"/>
      <c r="Q1323" s="11">
        <f t="shared" si="664"/>
        <v>0</v>
      </c>
      <c r="R1323" s="11">
        <f t="shared" si="665"/>
        <v>0</v>
      </c>
      <c r="S1323" s="42">
        <f t="shared" si="666"/>
        <v>0</v>
      </c>
      <c r="T1323" s="60"/>
      <c r="U1323" s="151"/>
    </row>
    <row r="1324" spans="1:25" s="92" customFormat="1" ht="27" customHeight="1" x14ac:dyDescent="0.25">
      <c r="A1324" s="44" t="s">
        <v>2621</v>
      </c>
      <c r="B1324" s="230"/>
      <c r="C1324" s="44" t="s">
        <v>90</v>
      </c>
      <c r="D1324" s="70" t="s">
        <v>2596</v>
      </c>
      <c r="E1324" s="41" t="s">
        <v>17</v>
      </c>
      <c r="F1324" s="78">
        <f>F1325</f>
        <v>1</v>
      </c>
      <c r="G1324" s="41"/>
      <c r="H1324" s="41"/>
      <c r="I1324" s="41"/>
      <c r="J1324" s="41"/>
      <c r="K1324" s="71"/>
      <c r="L1324" s="71">
        <f>F1324</f>
        <v>1</v>
      </c>
      <c r="M1324" s="102">
        <v>1</v>
      </c>
      <c r="N1324" s="108">
        <f>ROUND(M1324*L1324,2)</f>
        <v>1</v>
      </c>
      <c r="O1324" s="42"/>
      <c r="P1324" s="42"/>
      <c r="Q1324" s="46">
        <f t="shared" si="664"/>
        <v>0</v>
      </c>
      <c r="R1324" s="46">
        <f t="shared" si="665"/>
        <v>0</v>
      </c>
      <c r="S1324" s="42">
        <f t="shared" si="666"/>
        <v>0</v>
      </c>
      <c r="T1324" s="62"/>
    </row>
    <row r="1325" spans="1:25" s="330" customFormat="1" ht="22.5" customHeight="1" x14ac:dyDescent="0.2">
      <c r="A1325" s="316" t="s">
        <v>2622</v>
      </c>
      <c r="B1325" s="317"/>
      <c r="C1325" s="317" t="s">
        <v>91</v>
      </c>
      <c r="D1325" s="318" t="s">
        <v>1391</v>
      </c>
      <c r="E1325" s="319" t="s">
        <v>17</v>
      </c>
      <c r="F1325" s="320">
        <v>1</v>
      </c>
      <c r="G1325" s="321"/>
      <c r="H1325" s="322"/>
      <c r="I1325" s="323"/>
      <c r="J1325" s="324"/>
      <c r="K1325" s="323"/>
      <c r="L1325" s="325">
        <f>F1325</f>
        <v>1</v>
      </c>
      <c r="M1325" s="326">
        <v>1</v>
      </c>
      <c r="N1325" s="327">
        <f t="shared" ref="N1325" si="682">M1325*L1325</f>
        <v>1</v>
      </c>
      <c r="O1325" s="25"/>
      <c r="P1325" s="25"/>
      <c r="Q1325" s="323">
        <f t="shared" si="664"/>
        <v>0</v>
      </c>
      <c r="R1325" s="323">
        <f t="shared" si="665"/>
        <v>0</v>
      </c>
      <c r="S1325" s="328">
        <f t="shared" si="666"/>
        <v>0</v>
      </c>
      <c r="T1325" s="328"/>
      <c r="U1325" s="329"/>
      <c r="V1325" s="329"/>
      <c r="W1325" s="329"/>
      <c r="X1325" s="329"/>
      <c r="Y1325" s="329"/>
    </row>
    <row r="1326" spans="1:25" s="86" customFormat="1" ht="22.5" customHeight="1" x14ac:dyDescent="0.25">
      <c r="A1326" s="65" t="s">
        <v>70</v>
      </c>
      <c r="B1326" s="65"/>
      <c r="C1326" s="65"/>
      <c r="D1326" s="49" t="s">
        <v>1397</v>
      </c>
      <c r="E1326" s="66"/>
      <c r="F1326" s="67"/>
      <c r="G1326" s="66"/>
      <c r="H1326" s="66"/>
      <c r="I1326" s="66"/>
      <c r="J1326" s="41"/>
      <c r="K1326" s="191"/>
      <c r="L1326" s="144"/>
      <c r="M1326" s="98"/>
      <c r="N1326" s="105"/>
      <c r="O1326" s="68"/>
      <c r="P1326" s="68"/>
      <c r="Q1326" s="39"/>
      <c r="R1326" s="39"/>
      <c r="S1326" s="68"/>
      <c r="T1326" s="68"/>
      <c r="U1326" s="85"/>
      <c r="V1326" s="85"/>
      <c r="W1326" s="85"/>
      <c r="X1326" s="85"/>
      <c r="Y1326" s="85"/>
    </row>
    <row r="1327" spans="1:25" s="92" customFormat="1" ht="32.25" customHeight="1" x14ac:dyDescent="0.25">
      <c r="A1327" s="44" t="s">
        <v>2119</v>
      </c>
      <c r="B1327" s="230" t="s">
        <v>1624</v>
      </c>
      <c r="C1327" s="44" t="s">
        <v>90</v>
      </c>
      <c r="D1327" s="51" t="s">
        <v>92</v>
      </c>
      <c r="E1327" s="41" t="s">
        <v>3</v>
      </c>
      <c r="F1327" s="71"/>
      <c r="G1327" s="41"/>
      <c r="H1327" s="41"/>
      <c r="I1327" s="43"/>
      <c r="J1327" s="43"/>
      <c r="K1327" s="43">
        <f>SUM(K1328:K1346)</f>
        <v>117.8</v>
      </c>
      <c r="L1327" s="43"/>
      <c r="M1327" s="100"/>
      <c r="N1327" s="43">
        <f>K1327</f>
        <v>117.8</v>
      </c>
      <c r="O1327" s="42"/>
      <c r="P1327" s="42"/>
      <c r="Q1327" s="46">
        <f t="shared" si="664"/>
        <v>0</v>
      </c>
      <c r="R1327" s="46">
        <f t="shared" si="665"/>
        <v>0</v>
      </c>
      <c r="S1327" s="42">
        <f t="shared" si="666"/>
        <v>0</v>
      </c>
      <c r="T1327" s="42" t="s">
        <v>93</v>
      </c>
      <c r="U1327" s="91"/>
      <c r="V1327" s="91"/>
      <c r="W1327" s="91"/>
      <c r="X1327" s="91"/>
      <c r="Y1327" s="91"/>
    </row>
    <row r="1328" spans="1:25" s="92" customFormat="1" ht="22.5" customHeight="1" x14ac:dyDescent="0.25">
      <c r="A1328" s="19" t="s">
        <v>2120</v>
      </c>
      <c r="B1328" s="23"/>
      <c r="C1328" s="23" t="s">
        <v>91</v>
      </c>
      <c r="D1328" s="215" t="s">
        <v>1421</v>
      </c>
      <c r="E1328" s="28" t="s">
        <v>1228</v>
      </c>
      <c r="F1328" s="59"/>
      <c r="G1328" s="28">
        <v>0.9</v>
      </c>
      <c r="H1328" s="28">
        <v>0.4</v>
      </c>
      <c r="I1328" s="11">
        <f>(G1328+H1328)*2</f>
        <v>2.6</v>
      </c>
      <c r="J1328" s="74">
        <v>13.99</v>
      </c>
      <c r="K1328" s="189">
        <f>I1328*J1328</f>
        <v>36.369999999999997</v>
      </c>
      <c r="L1328" s="11">
        <f>J1328</f>
        <v>13.99</v>
      </c>
      <c r="M1328" s="101">
        <v>1.1000000000000001</v>
      </c>
      <c r="N1328" s="133">
        <f>M1328*L1328</f>
        <v>15.388999999999999</v>
      </c>
      <c r="O1328" s="25"/>
      <c r="P1328" s="25"/>
      <c r="Q1328" s="11">
        <f t="shared" si="664"/>
        <v>0</v>
      </c>
      <c r="R1328" s="11">
        <f t="shared" si="665"/>
        <v>0</v>
      </c>
      <c r="S1328" s="42">
        <f t="shared" si="666"/>
        <v>0</v>
      </c>
      <c r="T1328" s="42"/>
      <c r="U1328" s="91"/>
      <c r="V1328" s="91"/>
      <c r="W1328" s="91"/>
      <c r="X1328" s="91"/>
      <c r="Y1328" s="91"/>
    </row>
    <row r="1329" spans="1:25" s="92" customFormat="1" ht="22.5" customHeight="1" x14ac:dyDescent="0.25">
      <c r="A1329" s="19" t="s">
        <v>2121</v>
      </c>
      <c r="B1329" s="23"/>
      <c r="C1329" s="23" t="s">
        <v>91</v>
      </c>
      <c r="D1329" s="215" t="s">
        <v>1427</v>
      </c>
      <c r="E1329" s="28" t="s">
        <v>1228</v>
      </c>
      <c r="F1329" s="59"/>
      <c r="G1329" s="28">
        <v>1.05</v>
      </c>
      <c r="H1329" s="28">
        <v>0.3</v>
      </c>
      <c r="I1329" s="11">
        <f>(G1329+H1329)*2</f>
        <v>2.7</v>
      </c>
      <c r="J1329" s="74">
        <v>1.63</v>
      </c>
      <c r="K1329" s="189">
        <f>J1329*0.5*3.14</f>
        <v>2.56</v>
      </c>
      <c r="L1329" s="11">
        <f t="shared" ref="L1329:L1332" si="683">J1329</f>
        <v>1.63</v>
      </c>
      <c r="M1329" s="101">
        <v>1.1000000000000001</v>
      </c>
      <c r="N1329" s="133">
        <f>M1329*L1329</f>
        <v>1.7929999999999999</v>
      </c>
      <c r="O1329" s="25"/>
      <c r="P1329" s="25"/>
      <c r="Q1329" s="11">
        <f t="shared" si="664"/>
        <v>0</v>
      </c>
      <c r="R1329" s="11">
        <f t="shared" si="665"/>
        <v>0</v>
      </c>
      <c r="S1329" s="42">
        <f t="shared" si="666"/>
        <v>0</v>
      </c>
      <c r="T1329" s="42"/>
      <c r="U1329" s="91"/>
      <c r="V1329" s="91"/>
      <c r="W1329" s="91"/>
      <c r="X1329" s="91"/>
      <c r="Y1329" s="91"/>
    </row>
    <row r="1330" spans="1:25" s="92" customFormat="1" ht="22.5" customHeight="1" x14ac:dyDescent="0.2">
      <c r="A1330" s="19" t="s">
        <v>2122</v>
      </c>
      <c r="B1330" s="23"/>
      <c r="C1330" s="23" t="s">
        <v>91</v>
      </c>
      <c r="D1330" s="215" t="s">
        <v>1208</v>
      </c>
      <c r="E1330" s="28" t="s">
        <v>1228</v>
      </c>
      <c r="F1330" s="145"/>
      <c r="G1330" s="149">
        <v>1.2</v>
      </c>
      <c r="H1330" s="28">
        <v>0.3</v>
      </c>
      <c r="I1330" s="11">
        <f t="shared" ref="I1330:I1331" si="684">(G1330+H1330)*2</f>
        <v>3</v>
      </c>
      <c r="J1330" s="74">
        <v>4.07</v>
      </c>
      <c r="K1330" s="189">
        <f>J1330*0.5*3.14</f>
        <v>6.39</v>
      </c>
      <c r="L1330" s="11">
        <f t="shared" si="683"/>
        <v>4.07</v>
      </c>
      <c r="M1330" s="101">
        <v>1.1000000000000001</v>
      </c>
      <c r="N1330" s="181">
        <f>M1330*L1330</f>
        <v>4.4770000000000003</v>
      </c>
      <c r="O1330" s="25"/>
      <c r="P1330" s="25"/>
      <c r="Q1330" s="11">
        <f t="shared" si="664"/>
        <v>0</v>
      </c>
      <c r="R1330" s="11">
        <f t="shared" si="665"/>
        <v>0</v>
      </c>
      <c r="S1330" s="42">
        <f t="shared" si="666"/>
        <v>0</v>
      </c>
      <c r="T1330" s="42"/>
      <c r="U1330" s="91"/>
      <c r="V1330" s="91"/>
      <c r="W1330" s="91"/>
      <c r="X1330" s="91"/>
      <c r="Y1330" s="91"/>
    </row>
    <row r="1331" spans="1:25" s="92" customFormat="1" ht="22.5" customHeight="1" x14ac:dyDescent="0.2">
      <c r="A1331" s="19" t="s">
        <v>2123</v>
      </c>
      <c r="B1331" s="23"/>
      <c r="C1331" s="23" t="s">
        <v>91</v>
      </c>
      <c r="D1331" s="215" t="s">
        <v>1428</v>
      </c>
      <c r="E1331" s="28" t="s">
        <v>1228</v>
      </c>
      <c r="F1331" s="145"/>
      <c r="G1331" s="149">
        <v>0.8</v>
      </c>
      <c r="H1331" s="28">
        <v>0.4</v>
      </c>
      <c r="I1331" s="11">
        <f t="shared" si="684"/>
        <v>2.4</v>
      </c>
      <c r="J1331" s="74">
        <v>0.17</v>
      </c>
      <c r="K1331" s="189">
        <f>J1331*0.5*3.14</f>
        <v>0.27</v>
      </c>
      <c r="L1331" s="11">
        <f t="shared" si="683"/>
        <v>0.17</v>
      </c>
      <c r="M1331" s="101">
        <v>1.1000000000000001</v>
      </c>
      <c r="N1331" s="133">
        <f t="shared" ref="N1331:N1343" si="685">M1331*L1331</f>
        <v>0.187</v>
      </c>
      <c r="O1331" s="25"/>
      <c r="P1331" s="25"/>
      <c r="Q1331" s="11">
        <f t="shared" si="664"/>
        <v>0</v>
      </c>
      <c r="R1331" s="11">
        <f t="shared" si="665"/>
        <v>0</v>
      </c>
      <c r="S1331" s="42">
        <f t="shared" si="666"/>
        <v>0</v>
      </c>
      <c r="T1331" s="42"/>
      <c r="U1331" s="91"/>
      <c r="V1331" s="91"/>
      <c r="W1331" s="91"/>
      <c r="X1331" s="91"/>
      <c r="Y1331" s="91"/>
    </row>
    <row r="1332" spans="1:25" s="92" customFormat="1" ht="22.5" customHeight="1" x14ac:dyDescent="0.2">
      <c r="A1332" s="19" t="s">
        <v>2124</v>
      </c>
      <c r="B1332" s="23"/>
      <c r="C1332" s="23" t="s">
        <v>91</v>
      </c>
      <c r="D1332" s="215" t="s">
        <v>1272</v>
      </c>
      <c r="E1332" s="28" t="s">
        <v>1228</v>
      </c>
      <c r="F1332" s="145"/>
      <c r="G1332" s="149"/>
      <c r="H1332" s="28"/>
      <c r="I1332" s="11"/>
      <c r="J1332" s="74">
        <v>3.24</v>
      </c>
      <c r="K1332" s="189">
        <f>J1332*0.5*3.14</f>
        <v>5.09</v>
      </c>
      <c r="L1332" s="11">
        <f t="shared" si="683"/>
        <v>3.24</v>
      </c>
      <c r="M1332" s="101">
        <v>1.1000000000000001</v>
      </c>
      <c r="N1332" s="133">
        <f t="shared" si="685"/>
        <v>3.5640000000000001</v>
      </c>
      <c r="O1332" s="25"/>
      <c r="P1332" s="25"/>
      <c r="Q1332" s="11">
        <f t="shared" si="664"/>
        <v>0</v>
      </c>
      <c r="R1332" s="11">
        <f t="shared" si="665"/>
        <v>0</v>
      </c>
      <c r="S1332" s="42">
        <f t="shared" si="666"/>
        <v>0</v>
      </c>
      <c r="T1332" s="42"/>
      <c r="U1332" s="91"/>
      <c r="V1332" s="91"/>
      <c r="W1332" s="91"/>
      <c r="X1332" s="91"/>
      <c r="Y1332" s="91"/>
    </row>
    <row r="1333" spans="1:25" s="92" customFormat="1" ht="22.5" customHeight="1" x14ac:dyDescent="0.2">
      <c r="A1333" s="19" t="s">
        <v>2125</v>
      </c>
      <c r="B1333" s="23"/>
      <c r="C1333" s="23" t="s">
        <v>91</v>
      </c>
      <c r="D1333" s="215" t="s">
        <v>763</v>
      </c>
      <c r="E1333" s="28" t="s">
        <v>1228</v>
      </c>
      <c r="F1333" s="145"/>
      <c r="G1333" s="149"/>
      <c r="H1333" s="28"/>
      <c r="I1333" s="11"/>
      <c r="J1333" s="74">
        <v>13.61</v>
      </c>
      <c r="K1333" s="189">
        <f>J1333*0.63*3.14</f>
        <v>26.92</v>
      </c>
      <c r="L1333" s="11">
        <f>J1333</f>
        <v>13.61</v>
      </c>
      <c r="M1333" s="101">
        <v>1.1000000000000001</v>
      </c>
      <c r="N1333" s="133">
        <f t="shared" si="685"/>
        <v>14.971</v>
      </c>
      <c r="O1333" s="25"/>
      <c r="P1333" s="25"/>
      <c r="Q1333" s="11">
        <f t="shared" si="664"/>
        <v>0</v>
      </c>
      <c r="R1333" s="11">
        <f t="shared" si="665"/>
        <v>0</v>
      </c>
      <c r="S1333" s="42">
        <f t="shared" si="666"/>
        <v>0</v>
      </c>
      <c r="T1333" s="42"/>
      <c r="U1333" s="91"/>
      <c r="V1333" s="91"/>
      <c r="W1333" s="91"/>
      <c r="X1333" s="91"/>
      <c r="Y1333" s="91"/>
    </row>
    <row r="1334" spans="1:25" s="92" customFormat="1" ht="22.5" customHeight="1" x14ac:dyDescent="0.2">
      <c r="A1334" s="19" t="s">
        <v>2126</v>
      </c>
      <c r="B1334" s="23"/>
      <c r="C1334" s="23" t="s">
        <v>91</v>
      </c>
      <c r="D1334" s="215" t="s">
        <v>1429</v>
      </c>
      <c r="E1334" s="14" t="s">
        <v>17</v>
      </c>
      <c r="F1334" s="145">
        <v>1</v>
      </c>
      <c r="G1334" s="149"/>
      <c r="H1334" s="28"/>
      <c r="I1334" s="11"/>
      <c r="J1334" s="178"/>
      <c r="K1334" s="189">
        <v>0.72</v>
      </c>
      <c r="L1334" s="58">
        <f t="shared" ref="L1334:L1343" si="686">F1334</f>
        <v>1</v>
      </c>
      <c r="M1334" s="101">
        <v>1</v>
      </c>
      <c r="N1334" s="133">
        <f t="shared" si="685"/>
        <v>1</v>
      </c>
      <c r="O1334" s="25"/>
      <c r="P1334" s="25"/>
      <c r="Q1334" s="11">
        <f t="shared" si="664"/>
        <v>0</v>
      </c>
      <c r="R1334" s="11">
        <f t="shared" si="665"/>
        <v>0</v>
      </c>
      <c r="S1334" s="42">
        <f t="shared" si="666"/>
        <v>0</v>
      </c>
      <c r="T1334" s="42"/>
      <c r="U1334" s="91"/>
      <c r="V1334" s="91"/>
      <c r="W1334" s="91"/>
      <c r="X1334" s="91"/>
      <c r="Y1334" s="91"/>
    </row>
    <row r="1335" spans="1:25" s="92" customFormat="1" ht="22.5" customHeight="1" x14ac:dyDescent="0.2">
      <c r="A1335" s="19" t="s">
        <v>2127</v>
      </c>
      <c r="B1335" s="23"/>
      <c r="C1335" s="23" t="s">
        <v>91</v>
      </c>
      <c r="D1335" s="215" t="s">
        <v>1392</v>
      </c>
      <c r="E1335" s="14" t="s">
        <v>17</v>
      </c>
      <c r="F1335" s="145">
        <v>2</v>
      </c>
      <c r="G1335" s="149"/>
      <c r="H1335" s="28"/>
      <c r="I1335" s="11"/>
      <c r="J1335" s="178"/>
      <c r="K1335" s="189"/>
      <c r="L1335" s="58">
        <f t="shared" si="686"/>
        <v>2</v>
      </c>
      <c r="M1335" s="101">
        <v>1</v>
      </c>
      <c r="N1335" s="133">
        <f t="shared" si="685"/>
        <v>2</v>
      </c>
      <c r="O1335" s="25"/>
      <c r="P1335" s="25"/>
      <c r="Q1335" s="11">
        <f t="shared" si="664"/>
        <v>0</v>
      </c>
      <c r="R1335" s="11">
        <f t="shared" si="665"/>
        <v>0</v>
      </c>
      <c r="S1335" s="42">
        <f t="shared" si="666"/>
        <v>0</v>
      </c>
      <c r="T1335" s="42"/>
      <c r="U1335" s="91"/>
      <c r="V1335" s="91"/>
      <c r="W1335" s="91"/>
      <c r="X1335" s="91"/>
      <c r="Y1335" s="91"/>
    </row>
    <row r="1336" spans="1:25" s="92" customFormat="1" ht="22.5" customHeight="1" x14ac:dyDescent="0.2">
      <c r="A1336" s="19" t="s">
        <v>2128</v>
      </c>
      <c r="B1336" s="23"/>
      <c r="C1336" s="23" t="s">
        <v>91</v>
      </c>
      <c r="D1336" s="215" t="s">
        <v>1430</v>
      </c>
      <c r="E1336" s="14" t="s">
        <v>17</v>
      </c>
      <c r="F1336" s="145">
        <v>1</v>
      </c>
      <c r="G1336" s="149"/>
      <c r="H1336" s="28"/>
      <c r="I1336" s="11"/>
      <c r="J1336" s="178"/>
      <c r="K1336" s="189">
        <v>0.45</v>
      </c>
      <c r="L1336" s="58">
        <f t="shared" si="686"/>
        <v>1</v>
      </c>
      <c r="M1336" s="101">
        <v>1</v>
      </c>
      <c r="N1336" s="133">
        <f t="shared" si="685"/>
        <v>1</v>
      </c>
      <c r="O1336" s="25"/>
      <c r="P1336" s="25"/>
      <c r="Q1336" s="11">
        <f t="shared" si="664"/>
        <v>0</v>
      </c>
      <c r="R1336" s="11">
        <f t="shared" si="665"/>
        <v>0</v>
      </c>
      <c r="S1336" s="42">
        <f t="shared" si="666"/>
        <v>0</v>
      </c>
      <c r="T1336" s="42"/>
      <c r="U1336" s="91"/>
      <c r="V1336" s="91"/>
      <c r="W1336" s="91"/>
      <c r="X1336" s="91"/>
      <c r="Y1336" s="91"/>
    </row>
    <row r="1337" spans="1:25" s="92" customFormat="1" ht="22.5" customHeight="1" x14ac:dyDescent="0.2">
      <c r="A1337" s="19" t="s">
        <v>2129</v>
      </c>
      <c r="B1337" s="23"/>
      <c r="C1337" s="23" t="s">
        <v>91</v>
      </c>
      <c r="D1337" s="215" t="s">
        <v>1432</v>
      </c>
      <c r="E1337" s="14" t="s">
        <v>17</v>
      </c>
      <c r="F1337" s="145">
        <v>6</v>
      </c>
      <c r="G1337" s="149"/>
      <c r="H1337" s="28"/>
      <c r="I1337" s="11"/>
      <c r="J1337" s="178"/>
      <c r="K1337" s="189">
        <v>13.53</v>
      </c>
      <c r="L1337" s="58">
        <f t="shared" si="686"/>
        <v>6</v>
      </c>
      <c r="M1337" s="101">
        <v>1</v>
      </c>
      <c r="N1337" s="133">
        <f t="shared" si="685"/>
        <v>6</v>
      </c>
      <c r="O1337" s="25"/>
      <c r="P1337" s="25"/>
      <c r="Q1337" s="11">
        <f t="shared" si="664"/>
        <v>0</v>
      </c>
      <c r="R1337" s="11">
        <f t="shared" si="665"/>
        <v>0</v>
      </c>
      <c r="S1337" s="42">
        <f t="shared" si="666"/>
        <v>0</v>
      </c>
      <c r="T1337" s="42"/>
      <c r="U1337" s="91"/>
      <c r="V1337" s="91"/>
      <c r="W1337" s="91"/>
      <c r="X1337" s="91"/>
      <c r="Y1337" s="91"/>
    </row>
    <row r="1338" spans="1:25" s="92" customFormat="1" ht="32.25" customHeight="1" x14ac:dyDescent="0.2">
      <c r="A1338" s="19" t="s">
        <v>2130</v>
      </c>
      <c r="B1338" s="23"/>
      <c r="C1338" s="23" t="s">
        <v>91</v>
      </c>
      <c r="D1338" s="215" t="s">
        <v>1433</v>
      </c>
      <c r="E1338" s="14" t="s">
        <v>17</v>
      </c>
      <c r="F1338" s="145">
        <v>2</v>
      </c>
      <c r="G1338" s="149"/>
      <c r="H1338" s="28"/>
      <c r="I1338" s="11"/>
      <c r="J1338" s="178"/>
      <c r="K1338" s="189">
        <v>0.74</v>
      </c>
      <c r="L1338" s="58">
        <f t="shared" si="686"/>
        <v>2</v>
      </c>
      <c r="M1338" s="101">
        <v>1</v>
      </c>
      <c r="N1338" s="133">
        <f t="shared" si="685"/>
        <v>2</v>
      </c>
      <c r="O1338" s="25"/>
      <c r="P1338" s="25"/>
      <c r="Q1338" s="11">
        <f t="shared" si="664"/>
        <v>0</v>
      </c>
      <c r="R1338" s="11">
        <f t="shared" si="665"/>
        <v>0</v>
      </c>
      <c r="S1338" s="42">
        <f t="shared" si="666"/>
        <v>0</v>
      </c>
      <c r="T1338" s="42"/>
      <c r="U1338" s="91"/>
      <c r="V1338" s="91"/>
      <c r="W1338" s="91"/>
      <c r="X1338" s="91"/>
      <c r="Y1338" s="91"/>
    </row>
    <row r="1339" spans="1:25" s="92" customFormat="1" ht="32.25" customHeight="1" x14ac:dyDescent="0.2">
      <c r="A1339" s="19" t="s">
        <v>2131</v>
      </c>
      <c r="B1339" s="23"/>
      <c r="C1339" s="23" t="s">
        <v>91</v>
      </c>
      <c r="D1339" s="215" t="s">
        <v>1434</v>
      </c>
      <c r="E1339" s="14" t="s">
        <v>17</v>
      </c>
      <c r="F1339" s="145">
        <v>2</v>
      </c>
      <c r="G1339" s="149"/>
      <c r="H1339" s="28"/>
      <c r="I1339" s="11"/>
      <c r="J1339" s="178"/>
      <c r="K1339" s="189">
        <v>4.46</v>
      </c>
      <c r="L1339" s="58">
        <f t="shared" si="686"/>
        <v>2</v>
      </c>
      <c r="M1339" s="101">
        <v>1</v>
      </c>
      <c r="N1339" s="133">
        <f t="shared" si="685"/>
        <v>2</v>
      </c>
      <c r="O1339" s="25"/>
      <c r="P1339" s="25"/>
      <c r="Q1339" s="11">
        <f t="shared" si="664"/>
        <v>0</v>
      </c>
      <c r="R1339" s="11">
        <f t="shared" si="665"/>
        <v>0</v>
      </c>
      <c r="S1339" s="42">
        <f t="shared" si="666"/>
        <v>0</v>
      </c>
      <c r="T1339" s="42"/>
      <c r="U1339" s="91"/>
      <c r="V1339" s="91"/>
      <c r="W1339" s="91"/>
      <c r="X1339" s="91"/>
      <c r="Y1339" s="91"/>
    </row>
    <row r="1340" spans="1:25" s="92" customFormat="1" ht="32.25" customHeight="1" x14ac:dyDescent="0.2">
      <c r="A1340" s="19" t="s">
        <v>2132</v>
      </c>
      <c r="B1340" s="23"/>
      <c r="C1340" s="23" t="s">
        <v>91</v>
      </c>
      <c r="D1340" s="215" t="s">
        <v>1435</v>
      </c>
      <c r="E1340" s="14" t="s">
        <v>17</v>
      </c>
      <c r="F1340" s="145">
        <v>1</v>
      </c>
      <c r="G1340" s="149"/>
      <c r="H1340" s="28"/>
      <c r="I1340" s="11"/>
      <c r="J1340" s="178"/>
      <c r="K1340" s="189">
        <v>1.54</v>
      </c>
      <c r="L1340" s="58">
        <f t="shared" si="686"/>
        <v>1</v>
      </c>
      <c r="M1340" s="101">
        <v>1</v>
      </c>
      <c r="N1340" s="133">
        <f t="shared" si="685"/>
        <v>1</v>
      </c>
      <c r="O1340" s="25"/>
      <c r="P1340" s="25"/>
      <c r="Q1340" s="11">
        <f t="shared" si="664"/>
        <v>0</v>
      </c>
      <c r="R1340" s="11">
        <f t="shared" si="665"/>
        <v>0</v>
      </c>
      <c r="S1340" s="42">
        <f t="shared" si="666"/>
        <v>0</v>
      </c>
      <c r="T1340" s="42"/>
      <c r="U1340" s="91"/>
      <c r="V1340" s="91"/>
      <c r="W1340" s="91"/>
      <c r="X1340" s="91"/>
      <c r="Y1340" s="91"/>
    </row>
    <row r="1341" spans="1:25" s="92" customFormat="1" ht="32.25" customHeight="1" x14ac:dyDescent="0.2">
      <c r="A1341" s="19" t="s">
        <v>2133</v>
      </c>
      <c r="B1341" s="23"/>
      <c r="C1341" s="23" t="s">
        <v>91</v>
      </c>
      <c r="D1341" s="215" t="s">
        <v>1416</v>
      </c>
      <c r="E1341" s="14" t="s">
        <v>17</v>
      </c>
      <c r="F1341" s="145">
        <v>1</v>
      </c>
      <c r="G1341" s="149"/>
      <c r="H1341" s="28"/>
      <c r="I1341" s="11"/>
      <c r="J1341" s="178"/>
      <c r="K1341" s="189">
        <v>4.07</v>
      </c>
      <c r="L1341" s="58">
        <f t="shared" si="686"/>
        <v>1</v>
      </c>
      <c r="M1341" s="101">
        <v>1</v>
      </c>
      <c r="N1341" s="133">
        <f t="shared" si="685"/>
        <v>1</v>
      </c>
      <c r="O1341" s="25"/>
      <c r="P1341" s="25"/>
      <c r="Q1341" s="11">
        <f t="shared" si="664"/>
        <v>0</v>
      </c>
      <c r="R1341" s="11">
        <f t="shared" si="665"/>
        <v>0</v>
      </c>
      <c r="S1341" s="42">
        <f t="shared" si="666"/>
        <v>0</v>
      </c>
      <c r="T1341" s="42"/>
      <c r="U1341" s="91"/>
      <c r="V1341" s="91"/>
      <c r="W1341" s="91"/>
      <c r="X1341" s="91"/>
      <c r="Y1341" s="91"/>
    </row>
    <row r="1342" spans="1:25" s="92" customFormat="1" ht="32.25" customHeight="1" x14ac:dyDescent="0.2">
      <c r="A1342" s="19" t="s">
        <v>2134</v>
      </c>
      <c r="B1342" s="23"/>
      <c r="C1342" s="23" t="s">
        <v>91</v>
      </c>
      <c r="D1342" s="215" t="s">
        <v>1436</v>
      </c>
      <c r="E1342" s="14" t="s">
        <v>17</v>
      </c>
      <c r="F1342" s="145">
        <v>2</v>
      </c>
      <c r="G1342" s="149"/>
      <c r="H1342" s="28"/>
      <c r="I1342" s="11"/>
      <c r="J1342" s="178"/>
      <c r="K1342" s="189">
        <v>9.7200000000000006</v>
      </c>
      <c r="L1342" s="58">
        <f t="shared" si="686"/>
        <v>2</v>
      </c>
      <c r="M1342" s="101">
        <v>1</v>
      </c>
      <c r="N1342" s="133">
        <f t="shared" si="685"/>
        <v>2</v>
      </c>
      <c r="O1342" s="25"/>
      <c r="P1342" s="25"/>
      <c r="Q1342" s="11">
        <f t="shared" si="664"/>
        <v>0</v>
      </c>
      <c r="R1342" s="11">
        <f t="shared" si="665"/>
        <v>0</v>
      </c>
      <c r="S1342" s="42">
        <f t="shared" si="666"/>
        <v>0</v>
      </c>
      <c r="T1342" s="42"/>
      <c r="U1342" s="91"/>
      <c r="V1342" s="91"/>
      <c r="W1342" s="91"/>
      <c r="X1342" s="91"/>
      <c r="Y1342" s="91"/>
    </row>
    <row r="1343" spans="1:25" s="92" customFormat="1" ht="35.25" customHeight="1" x14ac:dyDescent="0.2">
      <c r="A1343" s="19" t="s">
        <v>2135</v>
      </c>
      <c r="B1343" s="23"/>
      <c r="C1343" s="23" t="s">
        <v>91</v>
      </c>
      <c r="D1343" s="215" t="s">
        <v>1437</v>
      </c>
      <c r="E1343" s="14" t="s">
        <v>17</v>
      </c>
      <c r="F1343" s="145">
        <v>1</v>
      </c>
      <c r="G1343" s="149"/>
      <c r="H1343" s="28"/>
      <c r="I1343" s="11"/>
      <c r="J1343" s="178"/>
      <c r="K1343" s="189">
        <v>0.9</v>
      </c>
      <c r="L1343" s="58">
        <f t="shared" si="686"/>
        <v>1</v>
      </c>
      <c r="M1343" s="101">
        <v>1</v>
      </c>
      <c r="N1343" s="133">
        <f t="shared" si="685"/>
        <v>1</v>
      </c>
      <c r="O1343" s="25"/>
      <c r="P1343" s="25"/>
      <c r="Q1343" s="11">
        <f t="shared" si="664"/>
        <v>0</v>
      </c>
      <c r="R1343" s="11">
        <f t="shared" si="665"/>
        <v>0</v>
      </c>
      <c r="S1343" s="42">
        <f t="shared" si="666"/>
        <v>0</v>
      </c>
      <c r="T1343" s="42"/>
      <c r="U1343" s="91"/>
      <c r="V1343" s="91"/>
      <c r="W1343" s="91"/>
      <c r="X1343" s="91"/>
      <c r="Y1343" s="91"/>
    </row>
    <row r="1344" spans="1:25" s="92" customFormat="1" ht="34.5" customHeight="1" x14ac:dyDescent="0.2">
      <c r="A1344" s="19" t="s">
        <v>2136</v>
      </c>
      <c r="B1344" s="23"/>
      <c r="C1344" s="23" t="s">
        <v>91</v>
      </c>
      <c r="D1344" s="215" t="s">
        <v>1438</v>
      </c>
      <c r="E1344" s="14" t="s">
        <v>17</v>
      </c>
      <c r="F1344" s="145">
        <v>3</v>
      </c>
      <c r="G1344" s="149"/>
      <c r="H1344" s="28"/>
      <c r="I1344" s="11"/>
      <c r="J1344" s="178"/>
      <c r="K1344" s="189">
        <v>2.39</v>
      </c>
      <c r="L1344" s="58">
        <f t="shared" ref="L1344:L1353" si="687">F1344</f>
        <v>3</v>
      </c>
      <c r="M1344" s="101">
        <v>1</v>
      </c>
      <c r="N1344" s="133">
        <f t="shared" ref="N1344:N1353" si="688">M1344*L1344</f>
        <v>3</v>
      </c>
      <c r="O1344" s="25"/>
      <c r="P1344" s="25"/>
      <c r="Q1344" s="11">
        <f t="shared" si="664"/>
        <v>0</v>
      </c>
      <c r="R1344" s="11">
        <f t="shared" si="665"/>
        <v>0</v>
      </c>
      <c r="S1344" s="42">
        <f t="shared" si="666"/>
        <v>0</v>
      </c>
      <c r="T1344" s="42"/>
      <c r="U1344" s="91"/>
      <c r="V1344" s="91"/>
      <c r="W1344" s="91"/>
      <c r="X1344" s="91"/>
      <c r="Y1344" s="91"/>
    </row>
    <row r="1345" spans="1:25" s="92" customFormat="1" ht="30" x14ac:dyDescent="0.2">
      <c r="A1345" s="19" t="s">
        <v>2137</v>
      </c>
      <c r="B1345" s="23"/>
      <c r="C1345" s="23" t="s">
        <v>91</v>
      </c>
      <c r="D1345" s="215" t="s">
        <v>1439</v>
      </c>
      <c r="E1345" s="14" t="s">
        <v>17</v>
      </c>
      <c r="F1345" s="145">
        <v>1</v>
      </c>
      <c r="G1345" s="149"/>
      <c r="H1345" s="28"/>
      <c r="I1345" s="11"/>
      <c r="J1345" s="178"/>
      <c r="K1345" s="189">
        <v>0.81</v>
      </c>
      <c r="L1345" s="58">
        <f t="shared" si="687"/>
        <v>1</v>
      </c>
      <c r="M1345" s="101">
        <v>1</v>
      </c>
      <c r="N1345" s="133">
        <f t="shared" si="688"/>
        <v>1</v>
      </c>
      <c r="O1345" s="25"/>
      <c r="P1345" s="25"/>
      <c r="Q1345" s="11">
        <f t="shared" si="664"/>
        <v>0</v>
      </c>
      <c r="R1345" s="11">
        <f t="shared" si="665"/>
        <v>0</v>
      </c>
      <c r="S1345" s="42">
        <f t="shared" si="666"/>
        <v>0</v>
      </c>
      <c r="T1345" s="42"/>
      <c r="U1345" s="91"/>
      <c r="V1345" s="91"/>
      <c r="W1345" s="91"/>
      <c r="X1345" s="91"/>
      <c r="Y1345" s="91"/>
    </row>
    <row r="1346" spans="1:25" s="92" customFormat="1" ht="30" x14ac:dyDescent="0.2">
      <c r="A1346" s="19" t="s">
        <v>2138</v>
      </c>
      <c r="B1346" s="23"/>
      <c r="C1346" s="23" t="s">
        <v>91</v>
      </c>
      <c r="D1346" s="215" t="s">
        <v>1440</v>
      </c>
      <c r="E1346" s="14" t="s">
        <v>17</v>
      </c>
      <c r="F1346" s="145">
        <v>1</v>
      </c>
      <c r="G1346" s="149"/>
      <c r="H1346" s="28"/>
      <c r="I1346" s="11"/>
      <c r="J1346" s="178"/>
      <c r="K1346" s="189">
        <v>0.87</v>
      </c>
      <c r="L1346" s="58">
        <f t="shared" si="687"/>
        <v>1</v>
      </c>
      <c r="M1346" s="101">
        <v>1</v>
      </c>
      <c r="N1346" s="133">
        <f t="shared" si="688"/>
        <v>1</v>
      </c>
      <c r="O1346" s="25"/>
      <c r="P1346" s="25"/>
      <c r="Q1346" s="11">
        <f t="shared" si="664"/>
        <v>0</v>
      </c>
      <c r="R1346" s="11">
        <f t="shared" si="665"/>
        <v>0</v>
      </c>
      <c r="S1346" s="42">
        <f t="shared" si="666"/>
        <v>0</v>
      </c>
      <c r="T1346" s="42"/>
      <c r="U1346" s="91"/>
      <c r="V1346" s="91"/>
      <c r="W1346" s="91"/>
      <c r="X1346" s="91"/>
      <c r="Y1346" s="91"/>
    </row>
    <row r="1347" spans="1:25" s="92" customFormat="1" x14ac:dyDescent="0.2">
      <c r="A1347" s="19" t="s">
        <v>2139</v>
      </c>
      <c r="B1347" s="23"/>
      <c r="C1347" s="23" t="s">
        <v>91</v>
      </c>
      <c r="D1347" s="214" t="s">
        <v>243</v>
      </c>
      <c r="E1347" s="14" t="s">
        <v>3</v>
      </c>
      <c r="F1347" s="184">
        <v>0.2</v>
      </c>
      <c r="G1347" s="149"/>
      <c r="H1347" s="28"/>
      <c r="I1347" s="11"/>
      <c r="J1347" s="178"/>
      <c r="K1347" s="189"/>
      <c r="L1347" s="57">
        <f>F1347</f>
        <v>0.2</v>
      </c>
      <c r="M1347" s="101">
        <v>1</v>
      </c>
      <c r="N1347" s="133">
        <f t="shared" si="688"/>
        <v>0.2</v>
      </c>
      <c r="O1347" s="25"/>
      <c r="P1347" s="25"/>
      <c r="Q1347" s="11">
        <f t="shared" si="664"/>
        <v>0</v>
      </c>
      <c r="R1347" s="11">
        <f t="shared" si="665"/>
        <v>0</v>
      </c>
      <c r="S1347" s="42">
        <f t="shared" si="666"/>
        <v>0</v>
      </c>
      <c r="T1347" s="42"/>
      <c r="U1347" s="91"/>
      <c r="V1347" s="91"/>
      <c r="W1347" s="91"/>
      <c r="X1347" s="91"/>
      <c r="Y1347" s="91"/>
    </row>
    <row r="1348" spans="1:25" s="88" customFormat="1" ht="29.25" customHeight="1" x14ac:dyDescent="0.2">
      <c r="A1348" s="44" t="s">
        <v>2031</v>
      </c>
      <c r="B1348" s="44"/>
      <c r="C1348" s="44" t="s">
        <v>90</v>
      </c>
      <c r="D1348" s="70" t="s">
        <v>2596</v>
      </c>
      <c r="E1348" s="41" t="s">
        <v>17</v>
      </c>
      <c r="F1348" s="185">
        <f>F1349</f>
        <v>1</v>
      </c>
      <c r="G1348" s="148"/>
      <c r="H1348" s="41"/>
      <c r="I1348" s="42"/>
      <c r="J1348" s="182"/>
      <c r="K1348" s="42"/>
      <c r="L1348" s="291">
        <f>F1348</f>
        <v>1</v>
      </c>
      <c r="M1348" s="102">
        <v>1</v>
      </c>
      <c r="N1348" s="108">
        <f t="shared" si="688"/>
        <v>1</v>
      </c>
      <c r="O1348" s="42"/>
      <c r="P1348" s="42"/>
      <c r="Q1348" s="46">
        <f t="shared" si="664"/>
        <v>0</v>
      </c>
      <c r="R1348" s="46">
        <f t="shared" si="665"/>
        <v>0</v>
      </c>
      <c r="S1348" s="42">
        <f t="shared" si="666"/>
        <v>0</v>
      </c>
      <c r="T1348" s="42"/>
      <c r="U1348" s="87"/>
      <c r="V1348" s="87"/>
      <c r="W1348" s="87"/>
      <c r="X1348" s="87"/>
      <c r="Y1348" s="87"/>
    </row>
    <row r="1349" spans="1:25" s="92" customFormat="1" ht="29.25" customHeight="1" x14ac:dyDescent="0.2">
      <c r="A1349" s="23" t="s">
        <v>2140</v>
      </c>
      <c r="B1349" s="23"/>
      <c r="C1349" s="23" t="s">
        <v>91</v>
      </c>
      <c r="D1349" s="214" t="s">
        <v>1431</v>
      </c>
      <c r="E1349" s="14" t="s">
        <v>17</v>
      </c>
      <c r="F1349" s="118">
        <v>1</v>
      </c>
      <c r="G1349" s="149"/>
      <c r="H1349" s="28"/>
      <c r="I1349" s="11"/>
      <c r="J1349" s="180"/>
      <c r="K1349" s="189"/>
      <c r="L1349" s="57">
        <f>F1349</f>
        <v>1</v>
      </c>
      <c r="M1349" s="101">
        <v>1</v>
      </c>
      <c r="N1349" s="133">
        <f>M1349*L1349</f>
        <v>1</v>
      </c>
      <c r="O1349" s="25"/>
      <c r="P1349" s="25"/>
      <c r="Q1349" s="11">
        <f t="shared" si="664"/>
        <v>0</v>
      </c>
      <c r="R1349" s="11">
        <f t="shared" si="665"/>
        <v>0</v>
      </c>
      <c r="S1349" s="42">
        <f t="shared" si="666"/>
        <v>0</v>
      </c>
      <c r="T1349" s="42"/>
      <c r="U1349" s="91"/>
      <c r="V1349" s="91"/>
      <c r="W1349" s="91"/>
      <c r="X1349" s="91"/>
      <c r="Y1349" s="91"/>
    </row>
    <row r="1350" spans="1:25" s="88" customFormat="1" ht="29.25" customHeight="1" x14ac:dyDescent="0.2">
      <c r="A1350" s="44" t="s">
        <v>2141</v>
      </c>
      <c r="B1350" s="233" t="s">
        <v>1845</v>
      </c>
      <c r="C1350" s="44" t="s">
        <v>90</v>
      </c>
      <c r="D1350" s="223" t="s">
        <v>1442</v>
      </c>
      <c r="E1350" s="41" t="s">
        <v>17</v>
      </c>
      <c r="F1350" s="185">
        <f>F1351</f>
        <v>2</v>
      </c>
      <c r="G1350" s="148"/>
      <c r="H1350" s="41"/>
      <c r="I1350" s="42"/>
      <c r="J1350" s="182"/>
      <c r="K1350" s="42"/>
      <c r="L1350" s="291">
        <f>F1350</f>
        <v>2</v>
      </c>
      <c r="M1350" s="102">
        <v>1</v>
      </c>
      <c r="N1350" s="108">
        <f t="shared" ref="N1350" si="689">M1350*L1350</f>
        <v>2</v>
      </c>
      <c r="O1350" s="42"/>
      <c r="P1350" s="42"/>
      <c r="Q1350" s="46">
        <f t="shared" si="664"/>
        <v>0</v>
      </c>
      <c r="R1350" s="46">
        <f t="shared" si="665"/>
        <v>0</v>
      </c>
      <c r="S1350" s="42">
        <f t="shared" si="666"/>
        <v>0</v>
      </c>
      <c r="T1350" s="62" t="s">
        <v>94</v>
      </c>
      <c r="U1350" s="87"/>
      <c r="V1350" s="87"/>
      <c r="W1350" s="87"/>
      <c r="X1350" s="87"/>
      <c r="Y1350" s="87"/>
    </row>
    <row r="1351" spans="1:25" s="92" customFormat="1" ht="29.25" customHeight="1" x14ac:dyDescent="0.2">
      <c r="A1351" s="23" t="s">
        <v>2142</v>
      </c>
      <c r="B1351" s="23"/>
      <c r="C1351" s="23" t="s">
        <v>91</v>
      </c>
      <c r="D1351" s="214" t="s">
        <v>1441</v>
      </c>
      <c r="E1351" s="14" t="s">
        <v>17</v>
      </c>
      <c r="F1351" s="118">
        <v>2</v>
      </c>
      <c r="G1351" s="149"/>
      <c r="H1351" s="28"/>
      <c r="I1351" s="11"/>
      <c r="J1351" s="180"/>
      <c r="K1351" s="189"/>
      <c r="L1351" s="57">
        <f>F1351</f>
        <v>2</v>
      </c>
      <c r="M1351" s="101">
        <v>1</v>
      </c>
      <c r="N1351" s="133">
        <f>M1351*L1351</f>
        <v>2</v>
      </c>
      <c r="O1351" s="25"/>
      <c r="P1351" s="25"/>
      <c r="Q1351" s="11">
        <f t="shared" si="664"/>
        <v>0</v>
      </c>
      <c r="R1351" s="11">
        <f t="shared" si="665"/>
        <v>0</v>
      </c>
      <c r="S1351" s="42">
        <f t="shared" si="666"/>
        <v>0</v>
      </c>
      <c r="T1351" s="42"/>
      <c r="U1351" s="91"/>
      <c r="V1351" s="91"/>
      <c r="W1351" s="91"/>
      <c r="X1351" s="91"/>
      <c r="Y1351" s="91"/>
    </row>
    <row r="1352" spans="1:25" s="88" customFormat="1" ht="27.75" customHeight="1" x14ac:dyDescent="0.25">
      <c r="A1352" s="44" t="s">
        <v>2143</v>
      </c>
      <c r="B1352" s="230" t="s">
        <v>1627</v>
      </c>
      <c r="C1352" s="40" t="s">
        <v>90</v>
      </c>
      <c r="D1352" s="72" t="s">
        <v>663</v>
      </c>
      <c r="E1352" s="41" t="s">
        <v>17</v>
      </c>
      <c r="F1352" s="71">
        <f>F1353</f>
        <v>1</v>
      </c>
      <c r="G1352" s="71"/>
      <c r="H1352" s="71"/>
      <c r="I1352" s="71"/>
      <c r="J1352" s="71"/>
      <c r="K1352" s="71"/>
      <c r="L1352" s="73">
        <f t="shared" si="687"/>
        <v>1</v>
      </c>
      <c r="M1352" s="102">
        <v>1</v>
      </c>
      <c r="N1352" s="108">
        <f t="shared" si="688"/>
        <v>1</v>
      </c>
      <c r="O1352" s="42"/>
      <c r="P1352" s="42"/>
      <c r="Q1352" s="46">
        <f t="shared" si="664"/>
        <v>0</v>
      </c>
      <c r="R1352" s="46">
        <f t="shared" si="665"/>
        <v>0</v>
      </c>
      <c r="S1352" s="42">
        <f t="shared" si="666"/>
        <v>0</v>
      </c>
      <c r="T1352" s="63"/>
      <c r="U1352" s="87"/>
      <c r="V1352" s="87"/>
      <c r="W1352" s="87"/>
      <c r="X1352" s="87"/>
      <c r="Y1352" s="87"/>
    </row>
    <row r="1353" spans="1:25" s="152" customFormat="1" ht="37.5" customHeight="1" x14ac:dyDescent="0.25">
      <c r="A1353" s="23" t="s">
        <v>2144</v>
      </c>
      <c r="B1353" s="19"/>
      <c r="C1353" s="19" t="s">
        <v>91</v>
      </c>
      <c r="D1353" s="214" t="s">
        <v>1277</v>
      </c>
      <c r="E1353" s="14" t="s">
        <v>17</v>
      </c>
      <c r="F1353" s="166">
        <v>1</v>
      </c>
      <c r="G1353" s="14"/>
      <c r="H1353" s="14"/>
      <c r="I1353" s="14"/>
      <c r="J1353" s="45"/>
      <c r="K1353" s="195"/>
      <c r="L1353" s="58">
        <f t="shared" si="687"/>
        <v>1</v>
      </c>
      <c r="M1353" s="101">
        <v>1</v>
      </c>
      <c r="N1353" s="133">
        <f t="shared" si="688"/>
        <v>1</v>
      </c>
      <c r="O1353" s="11"/>
      <c r="P1353" s="11"/>
      <c r="Q1353" s="11">
        <f t="shared" si="664"/>
        <v>0</v>
      </c>
      <c r="R1353" s="11">
        <f t="shared" si="665"/>
        <v>0</v>
      </c>
      <c r="S1353" s="42">
        <f t="shared" si="666"/>
        <v>0</v>
      </c>
      <c r="T1353" s="60"/>
      <c r="U1353" s="151"/>
    </row>
    <row r="1354" spans="1:25" s="88" customFormat="1" ht="15.75" customHeight="1" x14ac:dyDescent="0.25">
      <c r="A1354" s="44" t="s">
        <v>2145</v>
      </c>
      <c r="B1354" s="44"/>
      <c r="C1354" s="44" t="s">
        <v>90</v>
      </c>
      <c r="D1354" s="70" t="s">
        <v>851</v>
      </c>
      <c r="E1354" s="41" t="s">
        <v>17</v>
      </c>
      <c r="F1354" s="41">
        <f>F1355</f>
        <v>1</v>
      </c>
      <c r="G1354" s="41"/>
      <c r="H1354" s="41"/>
      <c r="I1354" s="41"/>
      <c r="J1354" s="41"/>
      <c r="K1354" s="41"/>
      <c r="L1354" s="100">
        <v>1</v>
      </c>
      <c r="M1354" s="100">
        <v>1</v>
      </c>
      <c r="N1354" s="106">
        <v>1</v>
      </c>
      <c r="O1354" s="42"/>
      <c r="P1354" s="42"/>
      <c r="Q1354" s="46">
        <f t="shared" si="664"/>
        <v>0</v>
      </c>
      <c r="R1354" s="46">
        <f t="shared" si="665"/>
        <v>0</v>
      </c>
      <c r="S1354" s="42">
        <f t="shared" si="666"/>
        <v>0</v>
      </c>
      <c r="T1354" s="63"/>
      <c r="U1354" s="87"/>
      <c r="V1354" s="87"/>
      <c r="W1354" s="87"/>
      <c r="X1354" s="87"/>
      <c r="Y1354" s="87"/>
    </row>
    <row r="1355" spans="1:25" s="1" customFormat="1" ht="17.25" customHeight="1" x14ac:dyDescent="0.25">
      <c r="A1355" s="23" t="s">
        <v>2146</v>
      </c>
      <c r="B1355" s="19"/>
      <c r="C1355" s="19" t="s">
        <v>91</v>
      </c>
      <c r="D1355" s="214" t="s">
        <v>1458</v>
      </c>
      <c r="E1355" s="14" t="s">
        <v>17</v>
      </c>
      <c r="F1355" s="14">
        <v>1</v>
      </c>
      <c r="G1355" s="14"/>
      <c r="H1355" s="14"/>
      <c r="I1355" s="14"/>
      <c r="J1355" s="45"/>
      <c r="K1355" s="188"/>
      <c r="L1355" s="104">
        <f>F1355</f>
        <v>1</v>
      </c>
      <c r="M1355" s="104">
        <v>1</v>
      </c>
      <c r="N1355" s="134">
        <f>M1355*L1355</f>
        <v>1</v>
      </c>
      <c r="O1355" s="11"/>
      <c r="P1355" s="11"/>
      <c r="Q1355" s="11">
        <f t="shared" si="664"/>
        <v>0</v>
      </c>
      <c r="R1355" s="11">
        <f t="shared" si="665"/>
        <v>0</v>
      </c>
      <c r="S1355" s="42">
        <f t="shared" si="666"/>
        <v>0</v>
      </c>
      <c r="T1355" s="60"/>
      <c r="U1355" s="4"/>
    </row>
    <row r="1356" spans="1:25" s="88" customFormat="1" ht="27.75" customHeight="1" x14ac:dyDescent="0.25">
      <c r="A1356" s="44" t="s">
        <v>2147</v>
      </c>
      <c r="B1356" s="230" t="s">
        <v>1627</v>
      </c>
      <c r="C1356" s="40" t="s">
        <v>90</v>
      </c>
      <c r="D1356" s="72" t="s">
        <v>192</v>
      </c>
      <c r="E1356" s="41" t="s">
        <v>17</v>
      </c>
      <c r="F1356" s="71">
        <f>F1357+F1358</f>
        <v>2</v>
      </c>
      <c r="G1356" s="71"/>
      <c r="H1356" s="71"/>
      <c r="I1356" s="71"/>
      <c r="J1356" s="71"/>
      <c r="K1356" s="71"/>
      <c r="L1356" s="73">
        <f t="shared" ref="L1356:L1357" si="690">F1356</f>
        <v>2</v>
      </c>
      <c r="M1356" s="102">
        <v>1</v>
      </c>
      <c r="N1356" s="108">
        <f t="shared" ref="N1356:N1357" si="691">M1356*L1356</f>
        <v>2</v>
      </c>
      <c r="O1356" s="42"/>
      <c r="P1356" s="42"/>
      <c r="Q1356" s="46">
        <f t="shared" si="664"/>
        <v>0</v>
      </c>
      <c r="R1356" s="46">
        <f t="shared" si="665"/>
        <v>0</v>
      </c>
      <c r="S1356" s="42">
        <f t="shared" si="666"/>
        <v>0</v>
      </c>
      <c r="T1356" s="63"/>
      <c r="U1356" s="87"/>
      <c r="V1356" s="87"/>
      <c r="W1356" s="87"/>
      <c r="X1356" s="87"/>
      <c r="Y1356" s="87"/>
    </row>
    <row r="1357" spans="1:25" s="112" customFormat="1" ht="29.25" customHeight="1" x14ac:dyDescent="0.25">
      <c r="A1357" s="19" t="s">
        <v>2148</v>
      </c>
      <c r="B1357" s="23"/>
      <c r="C1357" s="19" t="s">
        <v>91</v>
      </c>
      <c r="D1357" s="214" t="s">
        <v>1276</v>
      </c>
      <c r="E1357" s="28" t="s">
        <v>17</v>
      </c>
      <c r="F1357" s="59">
        <v>1</v>
      </c>
      <c r="G1357" s="59"/>
      <c r="H1357" s="59"/>
      <c r="I1357" s="59"/>
      <c r="J1357" s="71"/>
      <c r="K1357" s="192"/>
      <c r="L1357" s="58">
        <f t="shared" si="690"/>
        <v>1</v>
      </c>
      <c r="M1357" s="101">
        <v>1</v>
      </c>
      <c r="N1357" s="107">
        <f t="shared" si="691"/>
        <v>1</v>
      </c>
      <c r="O1357" s="25"/>
      <c r="P1357" s="25"/>
      <c r="Q1357" s="11">
        <f t="shared" si="664"/>
        <v>0</v>
      </c>
      <c r="R1357" s="11">
        <f t="shared" si="665"/>
        <v>0</v>
      </c>
      <c r="S1357" s="42">
        <f t="shared" si="666"/>
        <v>0</v>
      </c>
      <c r="T1357" s="60"/>
      <c r="U1357" s="111"/>
      <c r="V1357" s="111"/>
      <c r="W1357" s="111"/>
      <c r="X1357" s="111"/>
      <c r="Y1357" s="111"/>
    </row>
    <row r="1358" spans="1:25" s="112" customFormat="1" ht="29.25" customHeight="1" x14ac:dyDescent="0.25">
      <c r="A1358" s="19" t="s">
        <v>2149</v>
      </c>
      <c r="B1358" s="23"/>
      <c r="C1358" s="19" t="s">
        <v>91</v>
      </c>
      <c r="D1358" s="214" t="s">
        <v>1398</v>
      </c>
      <c r="E1358" s="28" t="s">
        <v>17</v>
      </c>
      <c r="F1358" s="59">
        <v>1</v>
      </c>
      <c r="G1358" s="59"/>
      <c r="H1358" s="59"/>
      <c r="I1358" s="59"/>
      <c r="J1358" s="71"/>
      <c r="K1358" s="192"/>
      <c r="L1358" s="58"/>
      <c r="M1358" s="101"/>
      <c r="N1358" s="107"/>
      <c r="O1358" s="25"/>
      <c r="P1358" s="25"/>
      <c r="Q1358" s="11">
        <f t="shared" ref="Q1358:Q1422" si="692">ROUND(N1358*O1358,2)</f>
        <v>0</v>
      </c>
      <c r="R1358" s="11">
        <f t="shared" ref="R1358:R1422" si="693">ROUND(N1358*P1358,2)</f>
        <v>0</v>
      </c>
      <c r="S1358" s="42">
        <f t="shared" ref="S1358:S1422" si="694">ROUND(Q1358+R1358,2)</f>
        <v>0</v>
      </c>
      <c r="T1358" s="60"/>
      <c r="U1358" s="111"/>
      <c r="V1358" s="111"/>
      <c r="W1358" s="111"/>
      <c r="X1358" s="111"/>
      <c r="Y1358" s="111"/>
    </row>
    <row r="1359" spans="1:25" s="92" customFormat="1" ht="27" customHeight="1" x14ac:dyDescent="0.25">
      <c r="A1359" s="44" t="s">
        <v>2150</v>
      </c>
      <c r="B1359" s="230" t="s">
        <v>1626</v>
      </c>
      <c r="C1359" s="44" t="s">
        <v>90</v>
      </c>
      <c r="D1359" s="51" t="s">
        <v>876</v>
      </c>
      <c r="E1359" s="41" t="s">
        <v>3</v>
      </c>
      <c r="F1359" s="78">
        <f>F1360</f>
        <v>118.31</v>
      </c>
      <c r="G1359" s="41"/>
      <c r="H1359" s="41"/>
      <c r="I1359" s="41"/>
      <c r="J1359" s="41"/>
      <c r="K1359" s="78">
        <f>F1359</f>
        <v>118.31</v>
      </c>
      <c r="L1359" s="78">
        <f>K1359</f>
        <v>118.31</v>
      </c>
      <c r="M1359" s="102">
        <v>1</v>
      </c>
      <c r="N1359" s="108">
        <f>ROUND(M1359*L1359,2)</f>
        <v>118.31</v>
      </c>
      <c r="O1359" s="42"/>
      <c r="P1359" s="42"/>
      <c r="Q1359" s="46">
        <f t="shared" si="692"/>
        <v>0</v>
      </c>
      <c r="R1359" s="46">
        <f t="shared" si="693"/>
        <v>0</v>
      </c>
      <c r="S1359" s="42">
        <f t="shared" si="694"/>
        <v>0</v>
      </c>
      <c r="T1359" s="62"/>
    </row>
    <row r="1360" spans="1:25" s="152" customFormat="1" ht="38.25" customHeight="1" x14ac:dyDescent="0.25">
      <c r="A1360" s="19" t="s">
        <v>2151</v>
      </c>
      <c r="B1360" s="19"/>
      <c r="C1360" s="19" t="s">
        <v>91</v>
      </c>
      <c r="D1360" s="69" t="s">
        <v>172</v>
      </c>
      <c r="E1360" s="14" t="s">
        <v>3</v>
      </c>
      <c r="F1360" s="57">
        <v>118.31</v>
      </c>
      <c r="G1360" s="14"/>
      <c r="H1360" s="14"/>
      <c r="I1360" s="14"/>
      <c r="J1360" s="45"/>
      <c r="K1360" s="193">
        <f>F1360</f>
        <v>118.31</v>
      </c>
      <c r="L1360" s="57">
        <f>K1360</f>
        <v>118.31</v>
      </c>
      <c r="M1360" s="101">
        <v>1.1000000000000001</v>
      </c>
      <c r="N1360" s="107">
        <f>ROUND(M1360*L1360,2)</f>
        <v>130.13999999999999</v>
      </c>
      <c r="O1360" s="11"/>
      <c r="P1360" s="11"/>
      <c r="Q1360" s="11">
        <f t="shared" si="692"/>
        <v>0</v>
      </c>
      <c r="R1360" s="11">
        <f t="shared" si="693"/>
        <v>0</v>
      </c>
      <c r="S1360" s="42">
        <f t="shared" si="694"/>
        <v>0</v>
      </c>
      <c r="T1360" s="60"/>
      <c r="U1360" s="151"/>
    </row>
    <row r="1361" spans="1:25" s="152" customFormat="1" ht="25.5" customHeight="1" x14ac:dyDescent="0.25">
      <c r="A1361" s="19" t="s">
        <v>2571</v>
      </c>
      <c r="B1361" s="19"/>
      <c r="C1361" s="19" t="s">
        <v>91</v>
      </c>
      <c r="D1361" s="69" t="s">
        <v>2516</v>
      </c>
      <c r="E1361" s="14" t="s">
        <v>2</v>
      </c>
      <c r="F1361" s="294">
        <f>F1360</f>
        <v>118.31</v>
      </c>
      <c r="G1361" s="294"/>
      <c r="H1361" s="294"/>
      <c r="I1361" s="294"/>
      <c r="J1361" s="294"/>
      <c r="K1361" s="294">
        <f>F1361</f>
        <v>118.31</v>
      </c>
      <c r="L1361" s="294">
        <f>K1361</f>
        <v>118.31</v>
      </c>
      <c r="M1361" s="295">
        <v>1</v>
      </c>
      <c r="N1361" s="107">
        <f>ROUND(M1361*L1361,2)</f>
        <v>118.31</v>
      </c>
      <c r="O1361" s="11"/>
      <c r="P1361" s="11"/>
      <c r="Q1361" s="11">
        <f t="shared" si="692"/>
        <v>0</v>
      </c>
      <c r="R1361" s="11">
        <f t="shared" si="693"/>
        <v>0</v>
      </c>
      <c r="S1361" s="42">
        <f t="shared" si="694"/>
        <v>0</v>
      </c>
      <c r="T1361" s="60"/>
    </row>
    <row r="1362" spans="1:25" s="92" customFormat="1" ht="27" customHeight="1" x14ac:dyDescent="0.25">
      <c r="A1362" s="44" t="s">
        <v>2152</v>
      </c>
      <c r="B1362" s="230" t="s">
        <v>1627</v>
      </c>
      <c r="C1362" s="44" t="s">
        <v>90</v>
      </c>
      <c r="D1362" s="51" t="s">
        <v>1235</v>
      </c>
      <c r="E1362" s="41" t="s">
        <v>17</v>
      </c>
      <c r="F1362" s="78">
        <f>F1363</f>
        <v>1</v>
      </c>
      <c r="G1362" s="41"/>
      <c r="H1362" s="41"/>
      <c r="I1362" s="41"/>
      <c r="J1362" s="41"/>
      <c r="K1362" s="71">
        <f>F1362</f>
        <v>1</v>
      </c>
      <c r="L1362" s="100">
        <f>K1362</f>
        <v>1</v>
      </c>
      <c r="M1362" s="102">
        <v>1</v>
      </c>
      <c r="N1362" s="108">
        <f>ROUND(M1362*L1362,2)</f>
        <v>1</v>
      </c>
      <c r="O1362" s="42"/>
      <c r="P1362" s="42"/>
      <c r="Q1362" s="46">
        <f t="shared" si="692"/>
        <v>0</v>
      </c>
      <c r="R1362" s="46">
        <f t="shared" si="693"/>
        <v>0</v>
      </c>
      <c r="S1362" s="42">
        <f t="shared" si="694"/>
        <v>0</v>
      </c>
      <c r="T1362" s="62"/>
    </row>
    <row r="1363" spans="1:25" s="152" customFormat="1" ht="23.25" customHeight="1" x14ac:dyDescent="0.25">
      <c r="A1363" s="23" t="s">
        <v>2153</v>
      </c>
      <c r="B1363" s="19"/>
      <c r="C1363" s="19" t="s">
        <v>91</v>
      </c>
      <c r="D1363" s="214" t="s">
        <v>1288</v>
      </c>
      <c r="E1363" s="14" t="s">
        <v>17</v>
      </c>
      <c r="F1363" s="57">
        <v>1</v>
      </c>
      <c r="G1363" s="14"/>
      <c r="H1363" s="14"/>
      <c r="I1363" s="14"/>
      <c r="J1363" s="45"/>
      <c r="K1363" s="195">
        <f>F1363</f>
        <v>1</v>
      </c>
      <c r="L1363" s="101">
        <f>K1363</f>
        <v>1</v>
      </c>
      <c r="M1363" s="101">
        <v>1</v>
      </c>
      <c r="N1363" s="108">
        <f t="shared" ref="N1363" si="695">ROUND(M1363*L1363,2)</f>
        <v>1</v>
      </c>
      <c r="O1363" s="11"/>
      <c r="P1363" s="11"/>
      <c r="Q1363" s="11">
        <f t="shared" si="692"/>
        <v>0</v>
      </c>
      <c r="R1363" s="11">
        <f t="shared" si="693"/>
        <v>0</v>
      </c>
      <c r="S1363" s="42">
        <f t="shared" si="694"/>
        <v>0</v>
      </c>
      <c r="T1363" s="60"/>
      <c r="U1363" s="151"/>
    </row>
    <row r="1364" spans="1:25" s="86" customFormat="1" ht="22.5" customHeight="1" x14ac:dyDescent="0.25">
      <c r="A1364" s="65" t="s">
        <v>71</v>
      </c>
      <c r="B1364" s="65"/>
      <c r="C1364" s="65"/>
      <c r="D1364" s="49" t="s">
        <v>1443</v>
      </c>
      <c r="E1364" s="66"/>
      <c r="F1364" s="67"/>
      <c r="G1364" s="66"/>
      <c r="H1364" s="66"/>
      <c r="I1364" s="66"/>
      <c r="J1364" s="41"/>
      <c r="K1364" s="191"/>
      <c r="L1364" s="144"/>
      <c r="M1364" s="98"/>
      <c r="N1364" s="105"/>
      <c r="O1364" s="68"/>
      <c r="P1364" s="68"/>
      <c r="Q1364" s="39"/>
      <c r="R1364" s="39"/>
      <c r="S1364" s="68"/>
      <c r="T1364" s="68"/>
      <c r="U1364" s="85"/>
      <c r="V1364" s="85"/>
      <c r="W1364" s="85"/>
      <c r="X1364" s="85"/>
      <c r="Y1364" s="85"/>
    </row>
    <row r="1365" spans="1:25" s="92" customFormat="1" ht="32.25" customHeight="1" x14ac:dyDescent="0.25">
      <c r="A1365" s="44" t="s">
        <v>2154</v>
      </c>
      <c r="B1365" s="230" t="s">
        <v>1624</v>
      </c>
      <c r="C1365" s="44" t="s">
        <v>90</v>
      </c>
      <c r="D1365" s="51" t="s">
        <v>92</v>
      </c>
      <c r="E1365" s="41" t="s">
        <v>3</v>
      </c>
      <c r="F1365" s="71"/>
      <c r="G1365" s="41"/>
      <c r="H1365" s="41"/>
      <c r="I1365" s="43"/>
      <c r="J1365" s="43"/>
      <c r="K1365" s="43">
        <f>SUM(K1366:K1398)</f>
        <v>259.14999999999998</v>
      </c>
      <c r="L1365" s="43"/>
      <c r="M1365" s="100"/>
      <c r="N1365" s="43">
        <f>K1365</f>
        <v>259.14999999999998</v>
      </c>
      <c r="O1365" s="42"/>
      <c r="P1365" s="42"/>
      <c r="Q1365" s="46">
        <f t="shared" si="692"/>
        <v>0</v>
      </c>
      <c r="R1365" s="46">
        <f t="shared" si="693"/>
        <v>0</v>
      </c>
      <c r="S1365" s="42">
        <f t="shared" si="694"/>
        <v>0</v>
      </c>
      <c r="T1365" s="42" t="s">
        <v>93</v>
      </c>
      <c r="U1365" s="91"/>
      <c r="V1365" s="91"/>
      <c r="W1365" s="91"/>
      <c r="X1365" s="91"/>
      <c r="Y1365" s="91"/>
    </row>
    <row r="1366" spans="1:25" s="92" customFormat="1" ht="22.5" customHeight="1" x14ac:dyDescent="0.25">
      <c r="A1366" s="19" t="s">
        <v>2155</v>
      </c>
      <c r="B1366" s="23"/>
      <c r="C1366" s="23" t="s">
        <v>91</v>
      </c>
      <c r="D1366" s="215" t="s">
        <v>760</v>
      </c>
      <c r="E1366" s="28" t="s">
        <v>1228</v>
      </c>
      <c r="F1366" s="59"/>
      <c r="G1366" s="14">
        <v>0.4</v>
      </c>
      <c r="H1366" s="14">
        <v>0.2</v>
      </c>
      <c r="I1366" s="11">
        <f>(G1366+H1366)*2</f>
        <v>1.2</v>
      </c>
      <c r="J1366" s="74">
        <v>3.11</v>
      </c>
      <c r="K1366" s="189">
        <f>I1366*J1366</f>
        <v>3.73</v>
      </c>
      <c r="L1366" s="11">
        <f>J1366</f>
        <v>3.11</v>
      </c>
      <c r="M1366" s="101">
        <v>1.1000000000000001</v>
      </c>
      <c r="N1366" s="133">
        <f>M1366*L1366</f>
        <v>3.4209999999999998</v>
      </c>
      <c r="O1366" s="25"/>
      <c r="P1366" s="25"/>
      <c r="Q1366" s="11">
        <f t="shared" si="692"/>
        <v>0</v>
      </c>
      <c r="R1366" s="11">
        <f t="shared" si="693"/>
        <v>0</v>
      </c>
      <c r="S1366" s="42">
        <f t="shared" si="694"/>
        <v>0</v>
      </c>
      <c r="T1366" s="42"/>
      <c r="U1366" s="91"/>
      <c r="V1366" s="91"/>
      <c r="W1366" s="91"/>
      <c r="X1366" s="91"/>
      <c r="Y1366" s="91"/>
    </row>
    <row r="1367" spans="1:25" s="92" customFormat="1" ht="22.5" customHeight="1" x14ac:dyDescent="0.25">
      <c r="A1367" s="19" t="s">
        <v>2156</v>
      </c>
      <c r="B1367" s="23"/>
      <c r="C1367" s="23" t="s">
        <v>91</v>
      </c>
      <c r="D1367" s="215" t="s">
        <v>1459</v>
      </c>
      <c r="E1367" s="28" t="s">
        <v>1228</v>
      </c>
      <c r="F1367" s="59"/>
      <c r="G1367" s="14">
        <v>0.6</v>
      </c>
      <c r="H1367" s="14">
        <v>0.2</v>
      </c>
      <c r="I1367" s="11">
        <f>(G1367+H1367)*2</f>
        <v>1.6</v>
      </c>
      <c r="J1367" s="74">
        <v>7.98</v>
      </c>
      <c r="K1367" s="189">
        <f t="shared" ref="K1367:K1373" si="696">I1367*J1367</f>
        <v>12.77</v>
      </c>
      <c r="L1367" s="11">
        <f t="shared" ref="L1367:L1373" si="697">J1367</f>
        <v>7.98</v>
      </c>
      <c r="M1367" s="101">
        <v>1.1000000000000001</v>
      </c>
      <c r="N1367" s="133">
        <f>M1367*L1367</f>
        <v>8.7780000000000005</v>
      </c>
      <c r="O1367" s="25"/>
      <c r="P1367" s="25"/>
      <c r="Q1367" s="11">
        <f t="shared" si="692"/>
        <v>0</v>
      </c>
      <c r="R1367" s="11">
        <f t="shared" si="693"/>
        <v>0</v>
      </c>
      <c r="S1367" s="42">
        <f t="shared" si="694"/>
        <v>0</v>
      </c>
      <c r="T1367" s="42"/>
      <c r="U1367" s="91"/>
      <c r="V1367" s="91"/>
      <c r="W1367" s="91"/>
      <c r="X1367" s="91"/>
      <c r="Y1367" s="91"/>
    </row>
    <row r="1368" spans="1:25" s="92" customFormat="1" ht="22.5" customHeight="1" x14ac:dyDescent="0.25">
      <c r="A1368" s="19" t="s">
        <v>2157</v>
      </c>
      <c r="B1368" s="23"/>
      <c r="C1368" s="23" t="s">
        <v>91</v>
      </c>
      <c r="D1368" s="215" t="s">
        <v>1460</v>
      </c>
      <c r="E1368" s="28" t="s">
        <v>1228</v>
      </c>
      <c r="F1368" s="145"/>
      <c r="G1368" s="147">
        <v>0.7</v>
      </c>
      <c r="H1368" s="14">
        <v>0.2</v>
      </c>
      <c r="I1368" s="11">
        <f t="shared" ref="I1368:I1373" si="698">(G1368+H1368)*2</f>
        <v>1.8</v>
      </c>
      <c r="J1368" s="74">
        <v>14.46</v>
      </c>
      <c r="K1368" s="189">
        <f t="shared" si="696"/>
        <v>26.03</v>
      </c>
      <c r="L1368" s="11">
        <f t="shared" si="697"/>
        <v>14.46</v>
      </c>
      <c r="M1368" s="101">
        <v>1.1000000000000001</v>
      </c>
      <c r="N1368" s="181">
        <f>M1368*L1368</f>
        <v>15.906000000000001</v>
      </c>
      <c r="O1368" s="25"/>
      <c r="P1368" s="25"/>
      <c r="Q1368" s="11">
        <f t="shared" si="692"/>
        <v>0</v>
      </c>
      <c r="R1368" s="11">
        <f t="shared" si="693"/>
        <v>0</v>
      </c>
      <c r="S1368" s="42">
        <f t="shared" si="694"/>
        <v>0</v>
      </c>
      <c r="T1368" s="42"/>
      <c r="U1368" s="91"/>
      <c r="V1368" s="91"/>
      <c r="W1368" s="91"/>
      <c r="X1368" s="91"/>
      <c r="Y1368" s="91"/>
    </row>
    <row r="1369" spans="1:25" s="92" customFormat="1" ht="22.5" customHeight="1" x14ac:dyDescent="0.25">
      <c r="A1369" s="19" t="s">
        <v>2158</v>
      </c>
      <c r="B1369" s="23"/>
      <c r="C1369" s="23" t="s">
        <v>91</v>
      </c>
      <c r="D1369" s="215" t="s">
        <v>871</v>
      </c>
      <c r="E1369" s="28" t="s">
        <v>1228</v>
      </c>
      <c r="F1369" s="145"/>
      <c r="G1369" s="147">
        <v>0.8</v>
      </c>
      <c r="H1369" s="14">
        <v>0.5</v>
      </c>
      <c r="I1369" s="11">
        <f t="shared" si="698"/>
        <v>2.6</v>
      </c>
      <c r="J1369" s="74">
        <v>1.96</v>
      </c>
      <c r="K1369" s="189">
        <f t="shared" si="696"/>
        <v>5.0999999999999996</v>
      </c>
      <c r="L1369" s="11">
        <f t="shared" si="697"/>
        <v>1.96</v>
      </c>
      <c r="M1369" s="101">
        <v>1.1000000000000001</v>
      </c>
      <c r="N1369" s="133">
        <f t="shared" ref="N1369:N1384" si="699">M1369*L1369</f>
        <v>2.1560000000000001</v>
      </c>
      <c r="O1369" s="25"/>
      <c r="P1369" s="25"/>
      <c r="Q1369" s="11">
        <f t="shared" si="692"/>
        <v>0</v>
      </c>
      <c r="R1369" s="11">
        <f t="shared" si="693"/>
        <v>0</v>
      </c>
      <c r="S1369" s="42">
        <f t="shared" si="694"/>
        <v>0</v>
      </c>
      <c r="T1369" s="42"/>
      <c r="U1369" s="91"/>
      <c r="V1369" s="91"/>
      <c r="W1369" s="91"/>
      <c r="X1369" s="91"/>
      <c r="Y1369" s="91"/>
    </row>
    <row r="1370" spans="1:25" s="92" customFormat="1" ht="22.5" customHeight="1" x14ac:dyDescent="0.25">
      <c r="A1370" s="19" t="s">
        <v>2159</v>
      </c>
      <c r="B1370" s="23"/>
      <c r="C1370" s="23" t="s">
        <v>91</v>
      </c>
      <c r="D1370" s="215" t="s">
        <v>1461</v>
      </c>
      <c r="E1370" s="28" t="s">
        <v>1228</v>
      </c>
      <c r="F1370" s="145"/>
      <c r="G1370" s="147">
        <v>0.9</v>
      </c>
      <c r="H1370" s="14">
        <v>0.25</v>
      </c>
      <c r="I1370" s="11">
        <f t="shared" si="698"/>
        <v>2.2999999999999998</v>
      </c>
      <c r="J1370" s="74">
        <v>12.51</v>
      </c>
      <c r="K1370" s="189">
        <f t="shared" si="696"/>
        <v>28.77</v>
      </c>
      <c r="L1370" s="11">
        <f t="shared" si="697"/>
        <v>12.51</v>
      </c>
      <c r="M1370" s="101">
        <v>1.1000000000000001</v>
      </c>
      <c r="N1370" s="133">
        <f t="shared" si="699"/>
        <v>13.760999999999999</v>
      </c>
      <c r="O1370" s="25"/>
      <c r="P1370" s="25"/>
      <c r="Q1370" s="11">
        <f t="shared" si="692"/>
        <v>0</v>
      </c>
      <c r="R1370" s="11">
        <f t="shared" si="693"/>
        <v>0</v>
      </c>
      <c r="S1370" s="42">
        <f t="shared" si="694"/>
        <v>0</v>
      </c>
      <c r="T1370" s="42"/>
      <c r="U1370" s="91"/>
      <c r="V1370" s="91"/>
      <c r="W1370" s="91"/>
      <c r="X1370" s="91"/>
      <c r="Y1370" s="91"/>
    </row>
    <row r="1371" spans="1:25" s="92" customFormat="1" ht="22.5" customHeight="1" x14ac:dyDescent="0.25">
      <c r="A1371" s="19" t="s">
        <v>2160</v>
      </c>
      <c r="B1371" s="23"/>
      <c r="C1371" s="23" t="s">
        <v>91</v>
      </c>
      <c r="D1371" s="215" t="s">
        <v>1462</v>
      </c>
      <c r="E1371" s="28" t="s">
        <v>1228</v>
      </c>
      <c r="F1371" s="145"/>
      <c r="G1371" s="147">
        <v>1</v>
      </c>
      <c r="H1371" s="14">
        <v>0.25</v>
      </c>
      <c r="I1371" s="11">
        <f t="shared" si="698"/>
        <v>2.5</v>
      </c>
      <c r="J1371" s="74">
        <v>22.32</v>
      </c>
      <c r="K1371" s="189">
        <f t="shared" si="696"/>
        <v>55.8</v>
      </c>
      <c r="L1371" s="11">
        <f t="shared" si="697"/>
        <v>22.32</v>
      </c>
      <c r="M1371" s="101">
        <v>1.1000000000000001</v>
      </c>
      <c r="N1371" s="133">
        <f t="shared" si="699"/>
        <v>24.552</v>
      </c>
      <c r="O1371" s="25"/>
      <c r="P1371" s="25"/>
      <c r="Q1371" s="11">
        <f t="shared" si="692"/>
        <v>0</v>
      </c>
      <c r="R1371" s="11">
        <f t="shared" si="693"/>
        <v>0</v>
      </c>
      <c r="S1371" s="42">
        <f t="shared" si="694"/>
        <v>0</v>
      </c>
      <c r="T1371" s="42"/>
      <c r="U1371" s="91"/>
      <c r="V1371" s="91"/>
      <c r="W1371" s="91"/>
      <c r="X1371" s="91"/>
      <c r="Y1371" s="91"/>
    </row>
    <row r="1372" spans="1:25" s="92" customFormat="1" ht="22.5" customHeight="1" x14ac:dyDescent="0.25">
      <c r="A1372" s="19" t="s">
        <v>2161</v>
      </c>
      <c r="B1372" s="23"/>
      <c r="C1372" s="23" t="s">
        <v>91</v>
      </c>
      <c r="D1372" s="215" t="s">
        <v>1463</v>
      </c>
      <c r="E1372" s="28" t="s">
        <v>1228</v>
      </c>
      <c r="F1372" s="145"/>
      <c r="G1372" s="147">
        <v>1.2</v>
      </c>
      <c r="H1372" s="14">
        <v>0.35</v>
      </c>
      <c r="I1372" s="11">
        <f t="shared" si="698"/>
        <v>3.1</v>
      </c>
      <c r="J1372" s="74">
        <v>4.5199999999999996</v>
      </c>
      <c r="K1372" s="189">
        <f t="shared" si="696"/>
        <v>14.01</v>
      </c>
      <c r="L1372" s="11">
        <f t="shared" si="697"/>
        <v>4.5199999999999996</v>
      </c>
      <c r="M1372" s="101">
        <v>1.1000000000000001</v>
      </c>
      <c r="N1372" s="133">
        <f t="shared" si="699"/>
        <v>4.9720000000000004</v>
      </c>
      <c r="O1372" s="25"/>
      <c r="P1372" s="25"/>
      <c r="Q1372" s="11">
        <f t="shared" si="692"/>
        <v>0</v>
      </c>
      <c r="R1372" s="11">
        <f t="shared" si="693"/>
        <v>0</v>
      </c>
      <c r="S1372" s="42">
        <f t="shared" si="694"/>
        <v>0</v>
      </c>
      <c r="T1372" s="42"/>
      <c r="U1372" s="91"/>
      <c r="V1372" s="91"/>
      <c r="W1372" s="91"/>
      <c r="X1372" s="91"/>
      <c r="Y1372" s="91"/>
    </row>
    <row r="1373" spans="1:25" s="92" customFormat="1" ht="22.5" customHeight="1" x14ac:dyDescent="0.25">
      <c r="A1373" s="19" t="s">
        <v>2162</v>
      </c>
      <c r="B1373" s="23"/>
      <c r="C1373" s="23" t="s">
        <v>91</v>
      </c>
      <c r="D1373" s="215" t="s">
        <v>1464</v>
      </c>
      <c r="E1373" s="28" t="s">
        <v>1228</v>
      </c>
      <c r="F1373" s="145"/>
      <c r="G1373" s="147">
        <v>1.3</v>
      </c>
      <c r="H1373" s="14">
        <v>0.35</v>
      </c>
      <c r="I1373" s="11">
        <f t="shared" si="698"/>
        <v>3.3</v>
      </c>
      <c r="J1373" s="74">
        <v>23.82</v>
      </c>
      <c r="K1373" s="189">
        <f t="shared" si="696"/>
        <v>78.61</v>
      </c>
      <c r="L1373" s="11">
        <f t="shared" si="697"/>
        <v>23.82</v>
      </c>
      <c r="M1373" s="101">
        <v>1.1000000000000001</v>
      </c>
      <c r="N1373" s="133">
        <f t="shared" si="699"/>
        <v>26.202000000000002</v>
      </c>
      <c r="O1373" s="25"/>
      <c r="P1373" s="25"/>
      <c r="Q1373" s="11">
        <f t="shared" si="692"/>
        <v>0</v>
      </c>
      <c r="R1373" s="11">
        <f t="shared" si="693"/>
        <v>0</v>
      </c>
      <c r="S1373" s="42">
        <f t="shared" si="694"/>
        <v>0</v>
      </c>
      <c r="T1373" s="42"/>
      <c r="U1373" s="91"/>
      <c r="V1373" s="91"/>
      <c r="W1373" s="91"/>
      <c r="X1373" s="91"/>
      <c r="Y1373" s="91"/>
    </row>
    <row r="1374" spans="1:25" s="92" customFormat="1" ht="22.5" customHeight="1" x14ac:dyDescent="0.25">
      <c r="A1374" s="19" t="s">
        <v>2163</v>
      </c>
      <c r="B1374" s="23"/>
      <c r="C1374" s="23" t="s">
        <v>91</v>
      </c>
      <c r="D1374" s="215" t="s">
        <v>1465</v>
      </c>
      <c r="E1374" s="14" t="s">
        <v>17</v>
      </c>
      <c r="F1374" s="145">
        <v>2</v>
      </c>
      <c r="G1374" s="147"/>
      <c r="H1374" s="14"/>
      <c r="I1374" s="11"/>
      <c r="J1374" s="178"/>
      <c r="K1374" s="189">
        <v>0.48</v>
      </c>
      <c r="L1374" s="58">
        <f t="shared" ref="L1374:L1384" si="700">F1374</f>
        <v>2</v>
      </c>
      <c r="M1374" s="101">
        <v>1</v>
      </c>
      <c r="N1374" s="133">
        <f t="shared" si="699"/>
        <v>2</v>
      </c>
      <c r="O1374" s="25"/>
      <c r="P1374" s="25"/>
      <c r="Q1374" s="11">
        <f t="shared" si="692"/>
        <v>0</v>
      </c>
      <c r="R1374" s="11">
        <f t="shared" si="693"/>
        <v>0</v>
      </c>
      <c r="S1374" s="42">
        <f t="shared" si="694"/>
        <v>0</v>
      </c>
      <c r="T1374" s="42"/>
      <c r="U1374" s="91"/>
      <c r="V1374" s="91"/>
      <c r="W1374" s="91"/>
      <c r="X1374" s="91"/>
      <c r="Y1374" s="91"/>
    </row>
    <row r="1375" spans="1:25" s="92" customFormat="1" ht="22.5" customHeight="1" x14ac:dyDescent="0.2">
      <c r="A1375" s="19" t="s">
        <v>2164</v>
      </c>
      <c r="B1375" s="23"/>
      <c r="C1375" s="23" t="s">
        <v>91</v>
      </c>
      <c r="D1375" s="216" t="s">
        <v>1466</v>
      </c>
      <c r="E1375" s="14" t="s">
        <v>17</v>
      </c>
      <c r="F1375" s="146">
        <v>4</v>
      </c>
      <c r="G1375" s="149"/>
      <c r="H1375" s="28"/>
      <c r="I1375" s="11"/>
      <c r="J1375" s="178"/>
      <c r="K1375" s="189">
        <v>0.96</v>
      </c>
      <c r="L1375" s="58">
        <f t="shared" si="700"/>
        <v>4</v>
      </c>
      <c r="M1375" s="101">
        <v>1</v>
      </c>
      <c r="N1375" s="133">
        <f t="shared" si="699"/>
        <v>4</v>
      </c>
      <c r="O1375" s="25"/>
      <c r="P1375" s="25"/>
      <c r="Q1375" s="11">
        <f t="shared" si="692"/>
        <v>0</v>
      </c>
      <c r="R1375" s="11">
        <f t="shared" si="693"/>
        <v>0</v>
      </c>
      <c r="S1375" s="42">
        <f t="shared" si="694"/>
        <v>0</v>
      </c>
      <c r="T1375" s="42"/>
      <c r="U1375" s="91"/>
      <c r="V1375" s="91"/>
      <c r="W1375" s="91"/>
      <c r="X1375" s="91"/>
      <c r="Y1375" s="91"/>
    </row>
    <row r="1376" spans="1:25" s="92" customFormat="1" ht="22.5" customHeight="1" x14ac:dyDescent="0.2">
      <c r="A1376" s="19" t="s">
        <v>2165</v>
      </c>
      <c r="B1376" s="23"/>
      <c r="C1376" s="23" t="s">
        <v>91</v>
      </c>
      <c r="D1376" s="215" t="s">
        <v>1467</v>
      </c>
      <c r="E1376" s="14" t="s">
        <v>17</v>
      </c>
      <c r="F1376" s="145">
        <v>3</v>
      </c>
      <c r="G1376" s="149"/>
      <c r="H1376" s="28"/>
      <c r="I1376" s="11"/>
      <c r="J1376" s="178"/>
      <c r="K1376" s="189">
        <v>0.72</v>
      </c>
      <c r="L1376" s="58">
        <f t="shared" si="700"/>
        <v>3</v>
      </c>
      <c r="M1376" s="101">
        <v>1</v>
      </c>
      <c r="N1376" s="133">
        <f t="shared" si="699"/>
        <v>3</v>
      </c>
      <c r="O1376" s="25"/>
      <c r="P1376" s="25"/>
      <c r="Q1376" s="11">
        <f t="shared" si="692"/>
        <v>0</v>
      </c>
      <c r="R1376" s="11">
        <f t="shared" si="693"/>
        <v>0</v>
      </c>
      <c r="S1376" s="42">
        <f t="shared" si="694"/>
        <v>0</v>
      </c>
      <c r="T1376" s="42"/>
      <c r="U1376" s="91"/>
      <c r="V1376" s="91"/>
      <c r="W1376" s="91"/>
      <c r="X1376" s="91"/>
      <c r="Y1376" s="91"/>
    </row>
    <row r="1377" spans="1:25" s="92" customFormat="1" ht="22.5" customHeight="1" x14ac:dyDescent="0.2">
      <c r="A1377" s="19" t="s">
        <v>2166</v>
      </c>
      <c r="B1377" s="23"/>
      <c r="C1377" s="23" t="s">
        <v>91</v>
      </c>
      <c r="D1377" s="215" t="s">
        <v>1468</v>
      </c>
      <c r="E1377" s="14" t="s">
        <v>17</v>
      </c>
      <c r="F1377" s="145">
        <v>4</v>
      </c>
      <c r="G1377" s="149"/>
      <c r="H1377" s="28"/>
      <c r="I1377" s="11"/>
      <c r="J1377" s="178"/>
      <c r="K1377" s="189">
        <v>0.96</v>
      </c>
      <c r="L1377" s="58">
        <f t="shared" si="700"/>
        <v>4</v>
      </c>
      <c r="M1377" s="101">
        <v>1</v>
      </c>
      <c r="N1377" s="133">
        <f t="shared" si="699"/>
        <v>4</v>
      </c>
      <c r="O1377" s="25"/>
      <c r="P1377" s="25"/>
      <c r="Q1377" s="11">
        <f t="shared" si="692"/>
        <v>0</v>
      </c>
      <c r="R1377" s="11">
        <f t="shared" si="693"/>
        <v>0</v>
      </c>
      <c r="S1377" s="42">
        <f t="shared" si="694"/>
        <v>0</v>
      </c>
      <c r="T1377" s="42"/>
      <c r="U1377" s="91"/>
      <c r="V1377" s="91"/>
      <c r="W1377" s="91"/>
      <c r="X1377" s="91"/>
      <c r="Y1377" s="91"/>
    </row>
    <row r="1378" spans="1:25" s="92" customFormat="1" ht="22.5" customHeight="1" x14ac:dyDescent="0.2">
      <c r="A1378" s="19" t="s">
        <v>2167</v>
      </c>
      <c r="B1378" s="23"/>
      <c r="C1378" s="23" t="s">
        <v>91</v>
      </c>
      <c r="D1378" s="216" t="s">
        <v>1469</v>
      </c>
      <c r="E1378" s="14" t="s">
        <v>17</v>
      </c>
      <c r="F1378" s="146">
        <v>1</v>
      </c>
      <c r="G1378" s="149"/>
      <c r="H1378" s="28"/>
      <c r="I1378" s="11"/>
      <c r="J1378" s="178"/>
      <c r="K1378" s="189">
        <v>0.52</v>
      </c>
      <c r="L1378" s="58">
        <f t="shared" si="700"/>
        <v>1</v>
      </c>
      <c r="M1378" s="101">
        <v>1</v>
      </c>
      <c r="N1378" s="133">
        <f t="shared" si="699"/>
        <v>1</v>
      </c>
      <c r="O1378" s="25"/>
      <c r="P1378" s="25"/>
      <c r="Q1378" s="11">
        <f t="shared" si="692"/>
        <v>0</v>
      </c>
      <c r="R1378" s="11">
        <f t="shared" si="693"/>
        <v>0</v>
      </c>
      <c r="S1378" s="42">
        <f t="shared" si="694"/>
        <v>0</v>
      </c>
      <c r="T1378" s="42"/>
      <c r="U1378" s="91"/>
      <c r="V1378" s="91"/>
      <c r="W1378" s="91"/>
      <c r="X1378" s="91"/>
      <c r="Y1378" s="91"/>
    </row>
    <row r="1379" spans="1:25" s="92" customFormat="1" ht="22.5" customHeight="1" x14ac:dyDescent="0.2">
      <c r="A1379" s="19" t="s">
        <v>2168</v>
      </c>
      <c r="B1379" s="23"/>
      <c r="C1379" s="23" t="s">
        <v>91</v>
      </c>
      <c r="D1379" s="215" t="s">
        <v>1470</v>
      </c>
      <c r="E1379" s="14" t="s">
        <v>17</v>
      </c>
      <c r="F1379" s="145">
        <v>1</v>
      </c>
      <c r="G1379" s="149"/>
      <c r="H1379" s="28"/>
      <c r="I1379" s="11"/>
      <c r="J1379" s="178"/>
      <c r="K1379" s="189">
        <v>0.66</v>
      </c>
      <c r="L1379" s="58">
        <f t="shared" si="700"/>
        <v>1</v>
      </c>
      <c r="M1379" s="101">
        <v>1</v>
      </c>
      <c r="N1379" s="133">
        <f t="shared" si="699"/>
        <v>1</v>
      </c>
      <c r="O1379" s="25"/>
      <c r="P1379" s="25"/>
      <c r="Q1379" s="11">
        <f t="shared" si="692"/>
        <v>0</v>
      </c>
      <c r="R1379" s="11">
        <f t="shared" si="693"/>
        <v>0</v>
      </c>
      <c r="S1379" s="42">
        <f t="shared" si="694"/>
        <v>0</v>
      </c>
      <c r="T1379" s="42"/>
      <c r="U1379" s="91"/>
      <c r="V1379" s="91"/>
      <c r="W1379" s="91"/>
      <c r="X1379" s="91"/>
      <c r="Y1379" s="91"/>
    </row>
    <row r="1380" spans="1:25" s="92" customFormat="1" ht="22.5" customHeight="1" x14ac:dyDescent="0.2">
      <c r="A1380" s="19" t="s">
        <v>2169</v>
      </c>
      <c r="B1380" s="23"/>
      <c r="C1380" s="23" t="s">
        <v>91</v>
      </c>
      <c r="D1380" s="215" t="s">
        <v>1471</v>
      </c>
      <c r="E1380" s="14" t="s">
        <v>17</v>
      </c>
      <c r="F1380" s="145">
        <v>1</v>
      </c>
      <c r="G1380" s="149"/>
      <c r="H1380" s="28"/>
      <c r="I1380" s="11"/>
      <c r="J1380" s="178"/>
      <c r="K1380" s="189">
        <v>0.66</v>
      </c>
      <c r="L1380" s="58">
        <f t="shared" si="700"/>
        <v>1</v>
      </c>
      <c r="M1380" s="101">
        <v>1</v>
      </c>
      <c r="N1380" s="133">
        <f t="shared" si="699"/>
        <v>1</v>
      </c>
      <c r="O1380" s="25"/>
      <c r="P1380" s="25"/>
      <c r="Q1380" s="11">
        <f t="shared" si="692"/>
        <v>0</v>
      </c>
      <c r="R1380" s="11">
        <f t="shared" si="693"/>
        <v>0</v>
      </c>
      <c r="S1380" s="42">
        <f t="shared" si="694"/>
        <v>0</v>
      </c>
      <c r="T1380" s="42"/>
      <c r="U1380" s="91"/>
      <c r="V1380" s="91"/>
      <c r="W1380" s="91"/>
      <c r="X1380" s="91"/>
      <c r="Y1380" s="91"/>
    </row>
    <row r="1381" spans="1:25" s="92" customFormat="1" x14ac:dyDescent="0.2">
      <c r="A1381" s="19" t="s">
        <v>2170</v>
      </c>
      <c r="B1381" s="23"/>
      <c r="C1381" s="23" t="s">
        <v>91</v>
      </c>
      <c r="D1381" s="215" t="s">
        <v>1472</v>
      </c>
      <c r="E1381" s="14" t="s">
        <v>17</v>
      </c>
      <c r="F1381" s="145">
        <v>1</v>
      </c>
      <c r="G1381" s="149"/>
      <c r="H1381" s="28"/>
      <c r="I1381" s="11"/>
      <c r="J1381" s="178"/>
      <c r="K1381" s="189">
        <v>0.2</v>
      </c>
      <c r="L1381" s="58">
        <f t="shared" si="700"/>
        <v>1</v>
      </c>
      <c r="M1381" s="101">
        <v>1</v>
      </c>
      <c r="N1381" s="133">
        <f t="shared" si="699"/>
        <v>1</v>
      </c>
      <c r="O1381" s="25"/>
      <c r="P1381" s="25"/>
      <c r="Q1381" s="11">
        <f t="shared" si="692"/>
        <v>0</v>
      </c>
      <c r="R1381" s="11">
        <f t="shared" si="693"/>
        <v>0</v>
      </c>
      <c r="S1381" s="42">
        <f t="shared" si="694"/>
        <v>0</v>
      </c>
      <c r="T1381" s="42"/>
      <c r="U1381" s="91"/>
      <c r="V1381" s="91"/>
      <c r="W1381" s="91"/>
      <c r="X1381" s="91"/>
      <c r="Y1381" s="91"/>
    </row>
    <row r="1382" spans="1:25" s="92" customFormat="1" x14ac:dyDescent="0.2">
      <c r="A1382" s="19" t="s">
        <v>2171</v>
      </c>
      <c r="B1382" s="23"/>
      <c r="C1382" s="23" t="s">
        <v>91</v>
      </c>
      <c r="D1382" s="215" t="s">
        <v>1473</v>
      </c>
      <c r="E1382" s="14" t="s">
        <v>17</v>
      </c>
      <c r="F1382" s="145">
        <v>1</v>
      </c>
      <c r="G1382" s="149"/>
      <c r="H1382" s="28"/>
      <c r="I1382" s="11"/>
      <c r="J1382" s="178"/>
      <c r="K1382" s="189">
        <v>0.23</v>
      </c>
      <c r="L1382" s="58">
        <f t="shared" si="700"/>
        <v>1</v>
      </c>
      <c r="M1382" s="101">
        <v>1</v>
      </c>
      <c r="N1382" s="133">
        <f t="shared" si="699"/>
        <v>1</v>
      </c>
      <c r="O1382" s="25"/>
      <c r="P1382" s="25"/>
      <c r="Q1382" s="11">
        <f t="shared" si="692"/>
        <v>0</v>
      </c>
      <c r="R1382" s="11">
        <f t="shared" si="693"/>
        <v>0</v>
      </c>
      <c r="S1382" s="42">
        <f t="shared" si="694"/>
        <v>0</v>
      </c>
      <c r="T1382" s="42"/>
      <c r="U1382" s="91"/>
      <c r="V1382" s="91"/>
      <c r="W1382" s="91"/>
      <c r="X1382" s="91"/>
      <c r="Y1382" s="91"/>
    </row>
    <row r="1383" spans="1:25" s="92" customFormat="1" x14ac:dyDescent="0.2">
      <c r="A1383" s="19" t="s">
        <v>2172</v>
      </c>
      <c r="B1383" s="23"/>
      <c r="C1383" s="23" t="s">
        <v>91</v>
      </c>
      <c r="D1383" s="215" t="s">
        <v>1474</v>
      </c>
      <c r="E1383" s="14" t="s">
        <v>17</v>
      </c>
      <c r="F1383" s="145">
        <v>1</v>
      </c>
      <c r="G1383" s="149"/>
      <c r="H1383" s="28"/>
      <c r="I1383" s="11"/>
      <c r="J1383" s="178"/>
      <c r="K1383" s="189">
        <v>0.53</v>
      </c>
      <c r="L1383" s="58">
        <f t="shared" si="700"/>
        <v>1</v>
      </c>
      <c r="M1383" s="101">
        <v>1</v>
      </c>
      <c r="N1383" s="133">
        <f t="shared" si="699"/>
        <v>1</v>
      </c>
      <c r="O1383" s="25"/>
      <c r="P1383" s="25"/>
      <c r="Q1383" s="11">
        <f t="shared" si="692"/>
        <v>0</v>
      </c>
      <c r="R1383" s="11">
        <f t="shared" si="693"/>
        <v>0</v>
      </c>
      <c r="S1383" s="42">
        <f t="shared" si="694"/>
        <v>0</v>
      </c>
      <c r="T1383" s="42"/>
      <c r="U1383" s="91"/>
      <c r="V1383" s="91"/>
      <c r="W1383" s="91"/>
      <c r="X1383" s="91"/>
      <c r="Y1383" s="91"/>
    </row>
    <row r="1384" spans="1:25" s="92" customFormat="1" x14ac:dyDescent="0.2">
      <c r="A1384" s="19" t="s">
        <v>2173</v>
      </c>
      <c r="B1384" s="23"/>
      <c r="C1384" s="23" t="s">
        <v>91</v>
      </c>
      <c r="D1384" s="215" t="s">
        <v>1475</v>
      </c>
      <c r="E1384" s="14" t="s">
        <v>17</v>
      </c>
      <c r="F1384" s="145">
        <v>1</v>
      </c>
      <c r="G1384" s="149"/>
      <c r="H1384" s="28"/>
      <c r="I1384" s="11"/>
      <c r="J1384" s="178"/>
      <c r="K1384" s="189">
        <v>0.62</v>
      </c>
      <c r="L1384" s="58">
        <f t="shared" si="700"/>
        <v>1</v>
      </c>
      <c r="M1384" s="101">
        <v>1</v>
      </c>
      <c r="N1384" s="133">
        <f t="shared" si="699"/>
        <v>1</v>
      </c>
      <c r="O1384" s="25"/>
      <c r="P1384" s="25"/>
      <c r="Q1384" s="11">
        <f t="shared" si="692"/>
        <v>0</v>
      </c>
      <c r="R1384" s="11">
        <f t="shared" si="693"/>
        <v>0</v>
      </c>
      <c r="S1384" s="42">
        <f t="shared" si="694"/>
        <v>0</v>
      </c>
      <c r="T1384" s="42"/>
      <c r="U1384" s="91"/>
      <c r="V1384" s="91"/>
      <c r="W1384" s="91"/>
      <c r="X1384" s="91"/>
      <c r="Y1384" s="91"/>
    </row>
    <row r="1385" spans="1:25" s="92" customFormat="1" ht="30" x14ac:dyDescent="0.2">
      <c r="A1385" s="19" t="s">
        <v>2174</v>
      </c>
      <c r="B1385" s="23"/>
      <c r="C1385" s="23" t="s">
        <v>91</v>
      </c>
      <c r="D1385" s="215" t="s">
        <v>1476</v>
      </c>
      <c r="E1385" s="14" t="s">
        <v>17</v>
      </c>
      <c r="F1385" s="145">
        <v>2</v>
      </c>
      <c r="G1385" s="149"/>
      <c r="H1385" s="28"/>
      <c r="I1385" s="11"/>
      <c r="J1385" s="178"/>
      <c r="K1385" s="189">
        <v>0.71</v>
      </c>
      <c r="L1385" s="58">
        <f t="shared" ref="L1385:L1398" si="701">F1385</f>
        <v>2</v>
      </c>
      <c r="M1385" s="101">
        <v>1</v>
      </c>
      <c r="N1385" s="133">
        <f t="shared" ref="N1385:N1398" si="702">M1385*L1385</f>
        <v>2</v>
      </c>
      <c r="O1385" s="25"/>
      <c r="P1385" s="25"/>
      <c r="Q1385" s="11">
        <f t="shared" si="692"/>
        <v>0</v>
      </c>
      <c r="R1385" s="11">
        <f t="shared" si="693"/>
        <v>0</v>
      </c>
      <c r="S1385" s="42">
        <f t="shared" si="694"/>
        <v>0</v>
      </c>
      <c r="T1385" s="42"/>
      <c r="U1385" s="91"/>
      <c r="V1385" s="91"/>
      <c r="W1385" s="91"/>
      <c r="X1385" s="91"/>
      <c r="Y1385" s="91"/>
    </row>
    <row r="1386" spans="1:25" s="92" customFormat="1" ht="30" x14ac:dyDescent="0.2">
      <c r="A1386" s="19" t="s">
        <v>2175</v>
      </c>
      <c r="B1386" s="23"/>
      <c r="C1386" s="23" t="s">
        <v>91</v>
      </c>
      <c r="D1386" s="215" t="s">
        <v>1477</v>
      </c>
      <c r="E1386" s="14" t="s">
        <v>17</v>
      </c>
      <c r="F1386" s="145">
        <v>2</v>
      </c>
      <c r="G1386" s="149"/>
      <c r="H1386" s="28"/>
      <c r="I1386" s="11"/>
      <c r="J1386" s="178"/>
      <c r="K1386" s="189">
        <v>0.66</v>
      </c>
      <c r="L1386" s="58">
        <f t="shared" si="701"/>
        <v>2</v>
      </c>
      <c r="M1386" s="101">
        <v>1</v>
      </c>
      <c r="N1386" s="133">
        <f t="shared" si="702"/>
        <v>2</v>
      </c>
      <c r="O1386" s="25"/>
      <c r="P1386" s="25"/>
      <c r="Q1386" s="11">
        <f t="shared" si="692"/>
        <v>0</v>
      </c>
      <c r="R1386" s="11">
        <f t="shared" si="693"/>
        <v>0</v>
      </c>
      <c r="S1386" s="42">
        <f t="shared" si="694"/>
        <v>0</v>
      </c>
      <c r="T1386" s="42"/>
      <c r="U1386" s="91"/>
      <c r="V1386" s="91"/>
      <c r="W1386" s="91"/>
      <c r="X1386" s="91"/>
      <c r="Y1386" s="91"/>
    </row>
    <row r="1387" spans="1:25" s="92" customFormat="1" ht="30" x14ac:dyDescent="0.2">
      <c r="A1387" s="19" t="s">
        <v>2176</v>
      </c>
      <c r="B1387" s="23"/>
      <c r="C1387" s="23" t="s">
        <v>91</v>
      </c>
      <c r="D1387" s="215" t="s">
        <v>1478</v>
      </c>
      <c r="E1387" s="14" t="s">
        <v>17</v>
      </c>
      <c r="F1387" s="145">
        <v>2</v>
      </c>
      <c r="G1387" s="149"/>
      <c r="H1387" s="28"/>
      <c r="I1387" s="11"/>
      <c r="J1387" s="178"/>
      <c r="K1387" s="189">
        <v>0.55000000000000004</v>
      </c>
      <c r="L1387" s="58">
        <f t="shared" si="701"/>
        <v>2</v>
      </c>
      <c r="M1387" s="101">
        <v>1</v>
      </c>
      <c r="N1387" s="133">
        <f t="shared" si="702"/>
        <v>2</v>
      </c>
      <c r="O1387" s="25"/>
      <c r="P1387" s="25"/>
      <c r="Q1387" s="11">
        <f t="shared" si="692"/>
        <v>0</v>
      </c>
      <c r="R1387" s="11">
        <f t="shared" si="693"/>
        <v>0</v>
      </c>
      <c r="S1387" s="42">
        <f t="shared" si="694"/>
        <v>0</v>
      </c>
      <c r="T1387" s="42"/>
      <c r="U1387" s="91"/>
      <c r="V1387" s="91"/>
      <c r="W1387" s="91"/>
      <c r="X1387" s="91"/>
      <c r="Y1387" s="91"/>
    </row>
    <row r="1388" spans="1:25" s="92" customFormat="1" ht="30" x14ac:dyDescent="0.2">
      <c r="A1388" s="19" t="s">
        <v>2177</v>
      </c>
      <c r="B1388" s="23"/>
      <c r="C1388" s="23" t="s">
        <v>91</v>
      </c>
      <c r="D1388" s="215" t="s">
        <v>1479</v>
      </c>
      <c r="E1388" s="14" t="s">
        <v>17</v>
      </c>
      <c r="F1388" s="145">
        <v>2</v>
      </c>
      <c r="G1388" s="149"/>
      <c r="H1388" s="28"/>
      <c r="I1388" s="11"/>
      <c r="J1388" s="178"/>
      <c r="K1388" s="189">
        <v>0.76</v>
      </c>
      <c r="L1388" s="58">
        <f t="shared" si="701"/>
        <v>2</v>
      </c>
      <c r="M1388" s="101">
        <v>1</v>
      </c>
      <c r="N1388" s="133">
        <f t="shared" si="702"/>
        <v>2</v>
      </c>
      <c r="O1388" s="25"/>
      <c r="P1388" s="25"/>
      <c r="Q1388" s="11">
        <f t="shared" si="692"/>
        <v>0</v>
      </c>
      <c r="R1388" s="11">
        <f t="shared" si="693"/>
        <v>0</v>
      </c>
      <c r="S1388" s="42">
        <f t="shared" si="694"/>
        <v>0</v>
      </c>
      <c r="T1388" s="42"/>
      <c r="U1388" s="91"/>
      <c r="V1388" s="91"/>
      <c r="W1388" s="91"/>
      <c r="X1388" s="91"/>
      <c r="Y1388" s="91"/>
    </row>
    <row r="1389" spans="1:25" s="92" customFormat="1" ht="30" x14ac:dyDescent="0.2">
      <c r="A1389" s="19" t="s">
        <v>2178</v>
      </c>
      <c r="B1389" s="23"/>
      <c r="C1389" s="23" t="s">
        <v>91</v>
      </c>
      <c r="D1389" s="215" t="s">
        <v>1480</v>
      </c>
      <c r="E1389" s="14" t="s">
        <v>17</v>
      </c>
      <c r="F1389" s="145">
        <v>2</v>
      </c>
      <c r="G1389" s="149"/>
      <c r="H1389" s="28"/>
      <c r="I1389" s="11"/>
      <c r="J1389" s="178"/>
      <c r="K1389" s="189">
        <v>0.66</v>
      </c>
      <c r="L1389" s="58">
        <f t="shared" si="701"/>
        <v>2</v>
      </c>
      <c r="M1389" s="101">
        <v>1</v>
      </c>
      <c r="N1389" s="133">
        <f t="shared" si="702"/>
        <v>2</v>
      </c>
      <c r="O1389" s="25"/>
      <c r="P1389" s="25"/>
      <c r="Q1389" s="11">
        <f t="shared" si="692"/>
        <v>0</v>
      </c>
      <c r="R1389" s="11">
        <f t="shared" si="693"/>
        <v>0</v>
      </c>
      <c r="S1389" s="42">
        <f t="shared" si="694"/>
        <v>0</v>
      </c>
      <c r="T1389" s="42"/>
      <c r="U1389" s="91"/>
      <c r="V1389" s="91"/>
      <c r="W1389" s="91"/>
      <c r="X1389" s="91"/>
      <c r="Y1389" s="91"/>
    </row>
    <row r="1390" spans="1:25" s="92" customFormat="1" ht="30" x14ac:dyDescent="0.2">
      <c r="A1390" s="19" t="s">
        <v>2179</v>
      </c>
      <c r="B1390" s="23"/>
      <c r="C1390" s="23" t="s">
        <v>91</v>
      </c>
      <c r="D1390" s="215" t="s">
        <v>1481</v>
      </c>
      <c r="E1390" s="14" t="s">
        <v>17</v>
      </c>
      <c r="F1390" s="145">
        <v>2</v>
      </c>
      <c r="G1390" s="149"/>
      <c r="H1390" s="28"/>
      <c r="I1390" s="11"/>
      <c r="J1390" s="178"/>
      <c r="K1390" s="189">
        <v>1.87</v>
      </c>
      <c r="L1390" s="58">
        <f t="shared" si="701"/>
        <v>2</v>
      </c>
      <c r="M1390" s="101">
        <v>1</v>
      </c>
      <c r="N1390" s="133">
        <f t="shared" si="702"/>
        <v>2</v>
      </c>
      <c r="O1390" s="25"/>
      <c r="P1390" s="25"/>
      <c r="Q1390" s="11">
        <f t="shared" si="692"/>
        <v>0</v>
      </c>
      <c r="R1390" s="11">
        <f t="shared" si="693"/>
        <v>0</v>
      </c>
      <c r="S1390" s="42">
        <f t="shared" si="694"/>
        <v>0</v>
      </c>
      <c r="T1390" s="42"/>
      <c r="U1390" s="91"/>
      <c r="V1390" s="91"/>
      <c r="W1390" s="91"/>
      <c r="X1390" s="91"/>
      <c r="Y1390" s="91"/>
    </row>
    <row r="1391" spans="1:25" s="92" customFormat="1" ht="30" x14ac:dyDescent="0.2">
      <c r="A1391" s="19" t="s">
        <v>2180</v>
      </c>
      <c r="B1391" s="23"/>
      <c r="C1391" s="23" t="s">
        <v>91</v>
      </c>
      <c r="D1391" s="215" t="s">
        <v>1482</v>
      </c>
      <c r="E1391" s="14" t="s">
        <v>17</v>
      </c>
      <c r="F1391" s="145">
        <v>2</v>
      </c>
      <c r="G1391" s="149"/>
      <c r="H1391" s="28"/>
      <c r="I1391" s="11"/>
      <c r="J1391" s="178"/>
      <c r="K1391" s="189">
        <v>7.73</v>
      </c>
      <c r="L1391" s="58">
        <f t="shared" si="701"/>
        <v>2</v>
      </c>
      <c r="M1391" s="101">
        <v>1</v>
      </c>
      <c r="N1391" s="133">
        <f t="shared" si="702"/>
        <v>2</v>
      </c>
      <c r="O1391" s="25"/>
      <c r="P1391" s="25"/>
      <c r="Q1391" s="11">
        <f t="shared" si="692"/>
        <v>0</v>
      </c>
      <c r="R1391" s="11">
        <f t="shared" si="693"/>
        <v>0</v>
      </c>
      <c r="S1391" s="42">
        <f t="shared" si="694"/>
        <v>0</v>
      </c>
      <c r="T1391" s="42"/>
      <c r="U1391" s="91"/>
      <c r="V1391" s="91"/>
      <c r="W1391" s="91"/>
      <c r="X1391" s="91"/>
      <c r="Y1391" s="91"/>
    </row>
    <row r="1392" spans="1:25" s="92" customFormat="1" ht="30" x14ac:dyDescent="0.2">
      <c r="A1392" s="19" t="s">
        <v>2181</v>
      </c>
      <c r="B1392" s="23"/>
      <c r="C1392" s="23" t="s">
        <v>91</v>
      </c>
      <c r="D1392" s="215" t="s">
        <v>879</v>
      </c>
      <c r="E1392" s="14" t="s">
        <v>17</v>
      </c>
      <c r="F1392" s="145">
        <v>1</v>
      </c>
      <c r="G1392" s="149"/>
      <c r="H1392" s="28"/>
      <c r="I1392" s="11"/>
      <c r="J1392" s="178"/>
      <c r="K1392" s="189">
        <v>2.2999999999999998</v>
      </c>
      <c r="L1392" s="58">
        <f t="shared" si="701"/>
        <v>1</v>
      </c>
      <c r="M1392" s="101">
        <v>1</v>
      </c>
      <c r="N1392" s="133">
        <f t="shared" si="702"/>
        <v>1</v>
      </c>
      <c r="O1392" s="25"/>
      <c r="P1392" s="25"/>
      <c r="Q1392" s="11">
        <f t="shared" si="692"/>
        <v>0</v>
      </c>
      <c r="R1392" s="11">
        <f t="shared" si="693"/>
        <v>0</v>
      </c>
      <c r="S1392" s="42">
        <f t="shared" si="694"/>
        <v>0</v>
      </c>
      <c r="T1392" s="42"/>
      <c r="U1392" s="91"/>
      <c r="V1392" s="91"/>
      <c r="W1392" s="91"/>
      <c r="X1392" s="91"/>
      <c r="Y1392" s="91"/>
    </row>
    <row r="1393" spans="1:25" s="92" customFormat="1" ht="30" x14ac:dyDescent="0.2">
      <c r="A1393" s="19" t="s">
        <v>2182</v>
      </c>
      <c r="B1393" s="23"/>
      <c r="C1393" s="23" t="s">
        <v>91</v>
      </c>
      <c r="D1393" s="215" t="s">
        <v>1483</v>
      </c>
      <c r="E1393" s="14" t="s">
        <v>17</v>
      </c>
      <c r="F1393" s="145">
        <v>2</v>
      </c>
      <c r="G1393" s="149"/>
      <c r="H1393" s="28"/>
      <c r="I1393" s="11"/>
      <c r="J1393" s="178"/>
      <c r="K1393" s="189">
        <v>8.6</v>
      </c>
      <c r="L1393" s="58">
        <f t="shared" si="701"/>
        <v>2</v>
      </c>
      <c r="M1393" s="101">
        <v>1</v>
      </c>
      <c r="N1393" s="133">
        <f t="shared" si="702"/>
        <v>2</v>
      </c>
      <c r="O1393" s="25"/>
      <c r="P1393" s="25"/>
      <c r="Q1393" s="11">
        <f t="shared" si="692"/>
        <v>0</v>
      </c>
      <c r="R1393" s="11">
        <f t="shared" si="693"/>
        <v>0</v>
      </c>
      <c r="S1393" s="42">
        <f t="shared" si="694"/>
        <v>0</v>
      </c>
      <c r="T1393" s="42"/>
      <c r="U1393" s="91"/>
      <c r="V1393" s="91"/>
      <c r="W1393" s="91"/>
      <c r="X1393" s="91"/>
      <c r="Y1393" s="91"/>
    </row>
    <row r="1394" spans="1:25" s="92" customFormat="1" ht="30" x14ac:dyDescent="0.2">
      <c r="A1394" s="19" t="s">
        <v>2183</v>
      </c>
      <c r="B1394" s="23"/>
      <c r="C1394" s="23" t="s">
        <v>91</v>
      </c>
      <c r="D1394" s="215" t="s">
        <v>1484</v>
      </c>
      <c r="E1394" s="14" t="s">
        <v>17</v>
      </c>
      <c r="F1394" s="145">
        <v>1</v>
      </c>
      <c r="G1394" s="149"/>
      <c r="H1394" s="28"/>
      <c r="I1394" s="11"/>
      <c r="J1394" s="178"/>
      <c r="K1394" s="189">
        <v>0.6</v>
      </c>
      <c r="L1394" s="58">
        <f t="shared" si="701"/>
        <v>1</v>
      </c>
      <c r="M1394" s="101">
        <v>1</v>
      </c>
      <c r="N1394" s="133">
        <f t="shared" si="702"/>
        <v>1</v>
      </c>
      <c r="O1394" s="25"/>
      <c r="P1394" s="25"/>
      <c r="Q1394" s="11">
        <f t="shared" si="692"/>
        <v>0</v>
      </c>
      <c r="R1394" s="11">
        <f t="shared" si="693"/>
        <v>0</v>
      </c>
      <c r="S1394" s="42">
        <f t="shared" si="694"/>
        <v>0</v>
      </c>
      <c r="T1394" s="42"/>
      <c r="U1394" s="91"/>
      <c r="V1394" s="91"/>
      <c r="W1394" s="91"/>
      <c r="X1394" s="91"/>
      <c r="Y1394" s="91"/>
    </row>
    <row r="1395" spans="1:25" s="92" customFormat="1" ht="30" x14ac:dyDescent="0.2">
      <c r="A1395" s="19" t="s">
        <v>2184</v>
      </c>
      <c r="B1395" s="23"/>
      <c r="C1395" s="23" t="s">
        <v>91</v>
      </c>
      <c r="D1395" s="220" t="s">
        <v>1485</v>
      </c>
      <c r="E1395" s="14" t="s">
        <v>17</v>
      </c>
      <c r="F1395" s="146">
        <v>1</v>
      </c>
      <c r="G1395" s="149"/>
      <c r="H1395" s="28"/>
      <c r="I1395" s="11"/>
      <c r="J1395" s="178"/>
      <c r="K1395" s="189">
        <v>0.66</v>
      </c>
      <c r="L1395" s="58">
        <f t="shared" si="701"/>
        <v>1</v>
      </c>
      <c r="M1395" s="101">
        <v>1</v>
      </c>
      <c r="N1395" s="133">
        <f t="shared" si="702"/>
        <v>1</v>
      </c>
      <c r="O1395" s="25"/>
      <c r="P1395" s="25"/>
      <c r="Q1395" s="11">
        <f t="shared" si="692"/>
        <v>0</v>
      </c>
      <c r="R1395" s="11">
        <f t="shared" si="693"/>
        <v>0</v>
      </c>
      <c r="S1395" s="42">
        <f t="shared" si="694"/>
        <v>0</v>
      </c>
      <c r="T1395" s="42"/>
      <c r="U1395" s="91"/>
      <c r="V1395" s="91"/>
      <c r="W1395" s="91"/>
      <c r="X1395" s="91"/>
      <c r="Y1395" s="91"/>
    </row>
    <row r="1396" spans="1:25" s="92" customFormat="1" ht="30" x14ac:dyDescent="0.2">
      <c r="A1396" s="19" t="s">
        <v>2185</v>
      </c>
      <c r="B1396" s="23"/>
      <c r="C1396" s="23" t="s">
        <v>91</v>
      </c>
      <c r="D1396" s="220" t="s">
        <v>1486</v>
      </c>
      <c r="E1396" s="14" t="s">
        <v>17</v>
      </c>
      <c r="F1396" s="146">
        <v>1</v>
      </c>
      <c r="G1396" s="149"/>
      <c r="H1396" s="28"/>
      <c r="I1396" s="11"/>
      <c r="J1396" s="178"/>
      <c r="K1396" s="189">
        <v>0.84</v>
      </c>
      <c r="L1396" s="58">
        <f t="shared" si="701"/>
        <v>1</v>
      </c>
      <c r="M1396" s="101">
        <v>1</v>
      </c>
      <c r="N1396" s="133">
        <f t="shared" si="702"/>
        <v>1</v>
      </c>
      <c r="O1396" s="25"/>
      <c r="P1396" s="25"/>
      <c r="Q1396" s="11">
        <f t="shared" si="692"/>
        <v>0</v>
      </c>
      <c r="R1396" s="11">
        <f t="shared" si="693"/>
        <v>0</v>
      </c>
      <c r="S1396" s="42">
        <f t="shared" si="694"/>
        <v>0</v>
      </c>
      <c r="T1396" s="42"/>
      <c r="U1396" s="91"/>
      <c r="V1396" s="91"/>
      <c r="W1396" s="91"/>
      <c r="X1396" s="91"/>
      <c r="Y1396" s="91"/>
    </row>
    <row r="1397" spans="1:25" s="92" customFormat="1" ht="30" x14ac:dyDescent="0.2">
      <c r="A1397" s="19" t="s">
        <v>2186</v>
      </c>
      <c r="B1397" s="23"/>
      <c r="C1397" s="23" t="s">
        <v>91</v>
      </c>
      <c r="D1397" s="214" t="s">
        <v>1487</v>
      </c>
      <c r="E1397" s="14" t="s">
        <v>17</v>
      </c>
      <c r="F1397" s="145">
        <v>1</v>
      </c>
      <c r="G1397" s="149"/>
      <c r="H1397" s="28"/>
      <c r="I1397" s="11"/>
      <c r="J1397" s="178"/>
      <c r="K1397" s="189">
        <v>0.86</v>
      </c>
      <c r="L1397" s="58">
        <f t="shared" si="701"/>
        <v>1</v>
      </c>
      <c r="M1397" s="101">
        <v>1</v>
      </c>
      <c r="N1397" s="133">
        <f t="shared" si="702"/>
        <v>1</v>
      </c>
      <c r="O1397" s="25"/>
      <c r="P1397" s="25"/>
      <c r="Q1397" s="11">
        <f t="shared" si="692"/>
        <v>0</v>
      </c>
      <c r="R1397" s="11">
        <f t="shared" si="693"/>
        <v>0</v>
      </c>
      <c r="S1397" s="42">
        <f t="shared" si="694"/>
        <v>0</v>
      </c>
      <c r="T1397" s="42"/>
      <c r="U1397" s="91"/>
      <c r="V1397" s="91"/>
      <c r="W1397" s="91"/>
      <c r="X1397" s="91"/>
      <c r="Y1397" s="91"/>
    </row>
    <row r="1398" spans="1:25" s="92" customFormat="1" ht="30" x14ac:dyDescent="0.2">
      <c r="A1398" s="19" t="s">
        <v>2187</v>
      </c>
      <c r="B1398" s="23"/>
      <c r="C1398" s="23" t="s">
        <v>91</v>
      </c>
      <c r="D1398" s="214" t="s">
        <v>1488</v>
      </c>
      <c r="E1398" s="14" t="s">
        <v>17</v>
      </c>
      <c r="F1398" s="145">
        <v>1</v>
      </c>
      <c r="G1398" s="149"/>
      <c r="H1398" s="28"/>
      <c r="I1398" s="11"/>
      <c r="J1398" s="178"/>
      <c r="K1398" s="189">
        <v>0.99</v>
      </c>
      <c r="L1398" s="58">
        <f t="shared" si="701"/>
        <v>1</v>
      </c>
      <c r="M1398" s="101">
        <v>1</v>
      </c>
      <c r="N1398" s="133">
        <f t="shared" si="702"/>
        <v>1</v>
      </c>
      <c r="O1398" s="25"/>
      <c r="P1398" s="25"/>
      <c r="Q1398" s="11">
        <f t="shared" si="692"/>
        <v>0</v>
      </c>
      <c r="R1398" s="11">
        <f t="shared" si="693"/>
        <v>0</v>
      </c>
      <c r="S1398" s="42">
        <f t="shared" si="694"/>
        <v>0</v>
      </c>
      <c r="T1398" s="42"/>
      <c r="U1398" s="91"/>
      <c r="V1398" s="91"/>
      <c r="W1398" s="91"/>
      <c r="X1398" s="91"/>
      <c r="Y1398" s="91"/>
    </row>
    <row r="1399" spans="1:25" s="88" customFormat="1" x14ac:dyDescent="0.2">
      <c r="A1399" s="44" t="s">
        <v>2026</v>
      </c>
      <c r="B1399" s="233" t="s">
        <v>1845</v>
      </c>
      <c r="C1399" s="44" t="s">
        <v>90</v>
      </c>
      <c r="D1399" s="223" t="s">
        <v>1442</v>
      </c>
      <c r="E1399" s="41" t="s">
        <v>17</v>
      </c>
      <c r="F1399" s="185">
        <f>SUM(F1400:F1401)</f>
        <v>13</v>
      </c>
      <c r="G1399" s="148"/>
      <c r="H1399" s="41"/>
      <c r="I1399" s="42"/>
      <c r="J1399" s="182"/>
      <c r="K1399" s="42"/>
      <c r="L1399" s="291">
        <f>F1399</f>
        <v>13</v>
      </c>
      <c r="M1399" s="102">
        <v>1</v>
      </c>
      <c r="N1399" s="108">
        <f t="shared" ref="N1399" si="703">M1399*L1399</f>
        <v>13</v>
      </c>
      <c r="O1399" s="42"/>
      <c r="P1399" s="42"/>
      <c r="Q1399" s="46">
        <f t="shared" si="692"/>
        <v>0</v>
      </c>
      <c r="R1399" s="46">
        <f t="shared" si="693"/>
        <v>0</v>
      </c>
      <c r="S1399" s="42">
        <f t="shared" si="694"/>
        <v>0</v>
      </c>
      <c r="T1399" s="62" t="s">
        <v>94</v>
      </c>
      <c r="U1399" s="87"/>
      <c r="V1399" s="87"/>
      <c r="W1399" s="87"/>
      <c r="X1399" s="87"/>
      <c r="Y1399" s="87"/>
    </row>
    <row r="1400" spans="1:25" s="92" customFormat="1" x14ac:dyDescent="0.2">
      <c r="A1400" s="19" t="s">
        <v>2188</v>
      </c>
      <c r="B1400" s="23"/>
      <c r="C1400" s="23" t="s">
        <v>91</v>
      </c>
      <c r="D1400" s="215" t="s">
        <v>1489</v>
      </c>
      <c r="E1400" s="14" t="s">
        <v>17</v>
      </c>
      <c r="F1400" s="118">
        <v>1</v>
      </c>
      <c r="G1400" s="149"/>
      <c r="H1400" s="28"/>
      <c r="I1400" s="11"/>
      <c r="J1400" s="180"/>
      <c r="K1400" s="189"/>
      <c r="L1400" s="58">
        <f>F1400</f>
        <v>1</v>
      </c>
      <c r="M1400" s="101">
        <v>1</v>
      </c>
      <c r="N1400" s="107">
        <f>M1400*L1400</f>
        <v>1</v>
      </c>
      <c r="O1400" s="25"/>
      <c r="P1400" s="25"/>
      <c r="Q1400" s="11">
        <f t="shared" si="692"/>
        <v>0</v>
      </c>
      <c r="R1400" s="11">
        <f t="shared" si="693"/>
        <v>0</v>
      </c>
      <c r="S1400" s="42">
        <f t="shared" si="694"/>
        <v>0</v>
      </c>
      <c r="T1400" s="42"/>
      <c r="U1400" s="91"/>
      <c r="V1400" s="91"/>
      <c r="W1400" s="91"/>
      <c r="X1400" s="91"/>
      <c r="Y1400" s="91"/>
    </row>
    <row r="1401" spans="1:25" s="92" customFormat="1" x14ac:dyDescent="0.2">
      <c r="A1401" s="19" t="s">
        <v>2189</v>
      </c>
      <c r="B1401" s="23"/>
      <c r="C1401" s="23" t="s">
        <v>91</v>
      </c>
      <c r="D1401" s="293" t="s">
        <v>1444</v>
      </c>
      <c r="E1401" s="14" t="s">
        <v>17</v>
      </c>
      <c r="F1401" s="118">
        <v>12</v>
      </c>
      <c r="G1401" s="149"/>
      <c r="H1401" s="28"/>
      <c r="I1401" s="11"/>
      <c r="J1401" s="180"/>
      <c r="K1401" s="189"/>
      <c r="L1401" s="57">
        <f>F1401</f>
        <v>12</v>
      </c>
      <c r="M1401" s="101">
        <v>1</v>
      </c>
      <c r="N1401" s="133">
        <f>M1401*L1401</f>
        <v>12</v>
      </c>
      <c r="O1401" s="25"/>
      <c r="P1401" s="25"/>
      <c r="Q1401" s="11">
        <f t="shared" si="692"/>
        <v>0</v>
      </c>
      <c r="R1401" s="11">
        <f t="shared" si="693"/>
        <v>0</v>
      </c>
      <c r="S1401" s="42">
        <f t="shared" si="694"/>
        <v>0</v>
      </c>
      <c r="T1401" s="42"/>
      <c r="U1401" s="91"/>
      <c r="V1401" s="91"/>
      <c r="W1401" s="91"/>
      <c r="X1401" s="91"/>
      <c r="Y1401" s="91"/>
    </row>
    <row r="1402" spans="1:25" s="88" customFormat="1" x14ac:dyDescent="0.25">
      <c r="A1402" s="44" t="s">
        <v>2190</v>
      </c>
      <c r="B1402" s="230" t="s">
        <v>1627</v>
      </c>
      <c r="C1402" s="40" t="s">
        <v>90</v>
      </c>
      <c r="D1402" s="72" t="s">
        <v>192</v>
      </c>
      <c r="E1402" s="41" t="s">
        <v>17</v>
      </c>
      <c r="F1402" s="71">
        <f>F1403</f>
        <v>2</v>
      </c>
      <c r="G1402" s="71"/>
      <c r="H1402" s="71"/>
      <c r="I1402" s="71"/>
      <c r="J1402" s="71"/>
      <c r="K1402" s="71"/>
      <c r="L1402" s="73">
        <f t="shared" ref="L1402:L1403" si="704">F1402</f>
        <v>2</v>
      </c>
      <c r="M1402" s="102">
        <v>1</v>
      </c>
      <c r="N1402" s="108">
        <f t="shared" ref="N1402:N1404" si="705">M1402*L1402</f>
        <v>2</v>
      </c>
      <c r="O1402" s="42"/>
      <c r="P1402" s="42"/>
      <c r="Q1402" s="46">
        <f t="shared" si="692"/>
        <v>0</v>
      </c>
      <c r="R1402" s="46">
        <f t="shared" si="693"/>
        <v>0</v>
      </c>
      <c r="S1402" s="42">
        <f t="shared" si="694"/>
        <v>0</v>
      </c>
      <c r="T1402" s="63"/>
      <c r="U1402" s="87"/>
      <c r="V1402" s="87"/>
      <c r="W1402" s="87"/>
      <c r="X1402" s="87"/>
      <c r="Y1402" s="87"/>
    </row>
    <row r="1403" spans="1:25" s="112" customFormat="1" ht="30" x14ac:dyDescent="0.25">
      <c r="A1403" s="23" t="s">
        <v>2191</v>
      </c>
      <c r="B1403" s="23"/>
      <c r="C1403" s="19" t="s">
        <v>91</v>
      </c>
      <c r="D1403" s="215" t="s">
        <v>1490</v>
      </c>
      <c r="E1403" s="28" t="s">
        <v>17</v>
      </c>
      <c r="F1403" s="59">
        <v>2</v>
      </c>
      <c r="G1403" s="59"/>
      <c r="H1403" s="59"/>
      <c r="I1403" s="59"/>
      <c r="J1403" s="71"/>
      <c r="K1403" s="192"/>
      <c r="L1403" s="58">
        <f t="shared" si="704"/>
        <v>2</v>
      </c>
      <c r="M1403" s="101">
        <v>1</v>
      </c>
      <c r="N1403" s="133">
        <f t="shared" si="705"/>
        <v>2</v>
      </c>
      <c r="O1403" s="25"/>
      <c r="P1403" s="25"/>
      <c r="Q1403" s="11">
        <f t="shared" si="692"/>
        <v>0</v>
      </c>
      <c r="R1403" s="11">
        <f t="shared" si="693"/>
        <v>0</v>
      </c>
      <c r="S1403" s="42">
        <f t="shared" si="694"/>
        <v>0</v>
      </c>
      <c r="T1403" s="60"/>
      <c r="U1403" s="111"/>
      <c r="V1403" s="111"/>
      <c r="W1403" s="111"/>
      <c r="X1403" s="111"/>
      <c r="Y1403" s="111"/>
    </row>
    <row r="1404" spans="1:25" s="92" customFormat="1" ht="18.75" customHeight="1" x14ac:dyDescent="0.25">
      <c r="A1404" s="44" t="s">
        <v>2192</v>
      </c>
      <c r="B1404" s="230" t="s">
        <v>1628</v>
      </c>
      <c r="C1404" s="44" t="s">
        <v>90</v>
      </c>
      <c r="D1404" s="51" t="s">
        <v>747</v>
      </c>
      <c r="E1404" s="41" t="s">
        <v>3</v>
      </c>
      <c r="F1404" s="78">
        <f>F1405</f>
        <v>1.61</v>
      </c>
      <c r="G1404" s="41"/>
      <c r="H1404" s="41"/>
      <c r="I1404" s="41"/>
      <c r="J1404" s="41"/>
      <c r="K1404" s="71"/>
      <c r="L1404" s="78">
        <f>F1404</f>
        <v>1.61</v>
      </c>
      <c r="M1404" s="102">
        <v>1</v>
      </c>
      <c r="N1404" s="108">
        <f t="shared" si="705"/>
        <v>1.61</v>
      </c>
      <c r="O1404" s="42"/>
      <c r="P1404" s="42"/>
      <c r="Q1404" s="46">
        <f t="shared" si="692"/>
        <v>0</v>
      </c>
      <c r="R1404" s="46">
        <f t="shared" si="693"/>
        <v>0</v>
      </c>
      <c r="S1404" s="42">
        <f t="shared" si="694"/>
        <v>0</v>
      </c>
      <c r="T1404" s="62"/>
    </row>
    <row r="1405" spans="1:25" s="152" customFormat="1" x14ac:dyDescent="0.25">
      <c r="A1405" s="23" t="s">
        <v>2193</v>
      </c>
      <c r="B1405" s="19"/>
      <c r="C1405" s="19" t="s">
        <v>91</v>
      </c>
      <c r="D1405" s="215" t="s">
        <v>1452</v>
      </c>
      <c r="E1405" s="14" t="s">
        <v>3</v>
      </c>
      <c r="F1405" s="57">
        <v>1.61</v>
      </c>
      <c r="G1405" s="14"/>
      <c r="H1405" s="14"/>
      <c r="I1405" s="14"/>
      <c r="J1405" s="45"/>
      <c r="K1405" s="195"/>
      <c r="L1405" s="57">
        <f>F1405</f>
        <v>1.61</v>
      </c>
      <c r="M1405" s="101">
        <v>1.1000000000000001</v>
      </c>
      <c r="N1405" s="107">
        <f>ROUND(M1405*L1405,2)</f>
        <v>1.77</v>
      </c>
      <c r="O1405" s="11"/>
      <c r="P1405" s="11"/>
      <c r="Q1405" s="11">
        <f t="shared" si="692"/>
        <v>0</v>
      </c>
      <c r="R1405" s="11">
        <f t="shared" si="693"/>
        <v>0</v>
      </c>
      <c r="S1405" s="42">
        <f t="shared" si="694"/>
        <v>0</v>
      </c>
      <c r="T1405" s="60"/>
      <c r="U1405" s="151"/>
    </row>
    <row r="1406" spans="1:25" s="88" customFormat="1" x14ac:dyDescent="0.25">
      <c r="A1406" s="44" t="s">
        <v>2194</v>
      </c>
      <c r="B1406" s="230" t="s">
        <v>1627</v>
      </c>
      <c r="C1406" s="40" t="s">
        <v>90</v>
      </c>
      <c r="D1406" s="70" t="s">
        <v>193</v>
      </c>
      <c r="E1406" s="41" t="s">
        <v>17</v>
      </c>
      <c r="F1406" s="71">
        <f>F1407</f>
        <v>13</v>
      </c>
      <c r="G1406" s="71"/>
      <c r="H1406" s="71"/>
      <c r="I1406" s="71"/>
      <c r="J1406" s="71"/>
      <c r="K1406" s="71"/>
      <c r="L1406" s="73">
        <f t="shared" ref="L1406:L1407" si="706">F1406</f>
        <v>13</v>
      </c>
      <c r="M1406" s="102">
        <v>1</v>
      </c>
      <c r="N1406" s="108">
        <f t="shared" ref="N1406:N1407" si="707">M1406*L1406</f>
        <v>13</v>
      </c>
      <c r="O1406" s="42"/>
      <c r="P1406" s="42"/>
      <c r="Q1406" s="46">
        <f t="shared" si="692"/>
        <v>0</v>
      </c>
      <c r="R1406" s="46">
        <f t="shared" si="693"/>
        <v>0</v>
      </c>
      <c r="S1406" s="42">
        <f t="shared" si="694"/>
        <v>0</v>
      </c>
      <c r="T1406" s="63"/>
      <c r="U1406" s="87"/>
      <c r="V1406" s="87"/>
      <c r="W1406" s="87"/>
      <c r="X1406" s="87"/>
      <c r="Y1406" s="87"/>
    </row>
    <row r="1407" spans="1:25" s="152" customFormat="1" x14ac:dyDescent="0.25">
      <c r="A1407" s="23" t="s">
        <v>2195</v>
      </c>
      <c r="B1407" s="19"/>
      <c r="C1407" s="19" t="s">
        <v>91</v>
      </c>
      <c r="D1407" s="215" t="s">
        <v>1491</v>
      </c>
      <c r="E1407" s="14" t="s">
        <v>17</v>
      </c>
      <c r="F1407" s="166">
        <v>13</v>
      </c>
      <c r="G1407" s="14"/>
      <c r="H1407" s="14"/>
      <c r="I1407" s="14"/>
      <c r="J1407" s="45"/>
      <c r="K1407" s="195"/>
      <c r="L1407" s="58">
        <f t="shared" si="706"/>
        <v>13</v>
      </c>
      <c r="M1407" s="101">
        <v>1</v>
      </c>
      <c r="N1407" s="133">
        <f t="shared" si="707"/>
        <v>13</v>
      </c>
      <c r="O1407" s="11"/>
      <c r="P1407" s="11"/>
      <c r="Q1407" s="11">
        <f t="shared" si="692"/>
        <v>0</v>
      </c>
      <c r="R1407" s="11">
        <f t="shared" si="693"/>
        <v>0</v>
      </c>
      <c r="S1407" s="42">
        <f t="shared" si="694"/>
        <v>0</v>
      </c>
      <c r="T1407" s="60"/>
      <c r="U1407" s="151"/>
    </row>
    <row r="1408" spans="1:25" s="88" customFormat="1" x14ac:dyDescent="0.25">
      <c r="A1408" s="44" t="s">
        <v>2196</v>
      </c>
      <c r="B1408" s="233" t="s">
        <v>2515</v>
      </c>
      <c r="C1408" s="40" t="s">
        <v>90</v>
      </c>
      <c r="D1408" s="72" t="s">
        <v>1449</v>
      </c>
      <c r="E1408" s="41" t="s">
        <v>17</v>
      </c>
      <c r="F1408" s="71">
        <f>F1409</f>
        <v>1</v>
      </c>
      <c r="G1408" s="71"/>
      <c r="H1408" s="71"/>
      <c r="I1408" s="71"/>
      <c r="J1408" s="71"/>
      <c r="K1408" s="71"/>
      <c r="L1408" s="73">
        <f t="shared" ref="L1408:L1409" si="708">F1408</f>
        <v>1</v>
      </c>
      <c r="M1408" s="102">
        <v>1</v>
      </c>
      <c r="N1408" s="108">
        <f t="shared" ref="N1408:N1409" si="709">M1408*L1408</f>
        <v>1</v>
      </c>
      <c r="O1408" s="42"/>
      <c r="P1408" s="42"/>
      <c r="Q1408" s="46">
        <f t="shared" si="692"/>
        <v>0</v>
      </c>
      <c r="R1408" s="46">
        <f t="shared" si="693"/>
        <v>0</v>
      </c>
      <c r="S1408" s="42">
        <f t="shared" si="694"/>
        <v>0</v>
      </c>
      <c r="T1408" s="63"/>
      <c r="U1408" s="87"/>
      <c r="V1408" s="87"/>
      <c r="W1408" s="87"/>
      <c r="X1408" s="87"/>
      <c r="Y1408" s="87"/>
    </row>
    <row r="1409" spans="1:25" s="152" customFormat="1" x14ac:dyDescent="0.25">
      <c r="A1409" s="23" t="s">
        <v>2197</v>
      </c>
      <c r="B1409" s="19"/>
      <c r="C1409" s="19" t="s">
        <v>91</v>
      </c>
      <c r="D1409" s="215" t="s">
        <v>1492</v>
      </c>
      <c r="E1409" s="14" t="s">
        <v>17</v>
      </c>
      <c r="F1409" s="166">
        <v>1</v>
      </c>
      <c r="G1409" s="14"/>
      <c r="H1409" s="14"/>
      <c r="I1409" s="14"/>
      <c r="J1409" s="45"/>
      <c r="K1409" s="195"/>
      <c r="L1409" s="58">
        <f t="shared" si="708"/>
        <v>1</v>
      </c>
      <c r="M1409" s="101">
        <v>1</v>
      </c>
      <c r="N1409" s="133">
        <f t="shared" si="709"/>
        <v>1</v>
      </c>
      <c r="O1409" s="11"/>
      <c r="P1409" s="11"/>
      <c r="Q1409" s="11">
        <f t="shared" si="692"/>
        <v>0</v>
      </c>
      <c r="R1409" s="11">
        <f t="shared" si="693"/>
        <v>0</v>
      </c>
      <c r="S1409" s="42">
        <f t="shared" si="694"/>
        <v>0</v>
      </c>
      <c r="T1409" s="60"/>
      <c r="U1409" s="151"/>
    </row>
    <row r="1410" spans="1:25" s="86" customFormat="1" ht="22.5" customHeight="1" x14ac:dyDescent="0.25">
      <c r="A1410" s="65" t="s">
        <v>72</v>
      </c>
      <c r="B1410" s="65"/>
      <c r="C1410" s="65"/>
      <c r="D1410" s="49" t="s">
        <v>1445</v>
      </c>
      <c r="E1410" s="66"/>
      <c r="F1410" s="67"/>
      <c r="G1410" s="66"/>
      <c r="H1410" s="66"/>
      <c r="I1410" s="66"/>
      <c r="J1410" s="41"/>
      <c r="K1410" s="191"/>
      <c r="L1410" s="144"/>
      <c r="M1410" s="98"/>
      <c r="N1410" s="105"/>
      <c r="O1410" s="68"/>
      <c r="P1410" s="68"/>
      <c r="Q1410" s="39"/>
      <c r="R1410" s="39"/>
      <c r="S1410" s="68"/>
      <c r="T1410" s="68"/>
      <c r="U1410" s="85"/>
      <c r="V1410" s="85"/>
      <c r="W1410" s="85"/>
      <c r="X1410" s="85"/>
      <c r="Y1410" s="85"/>
    </row>
    <row r="1411" spans="1:25" s="92" customFormat="1" ht="32.25" customHeight="1" x14ac:dyDescent="0.25">
      <c r="A1411" s="44" t="s">
        <v>2198</v>
      </c>
      <c r="B1411" s="230" t="s">
        <v>1624</v>
      </c>
      <c r="C1411" s="44" t="s">
        <v>90</v>
      </c>
      <c r="D1411" s="51" t="s">
        <v>92</v>
      </c>
      <c r="E1411" s="41" t="s">
        <v>3</v>
      </c>
      <c r="F1411" s="71"/>
      <c r="G1411" s="41"/>
      <c r="H1411" s="41"/>
      <c r="I1411" s="43"/>
      <c r="J1411" s="43"/>
      <c r="K1411" s="43">
        <f>SUM(K1412:K1416)</f>
        <v>38.58</v>
      </c>
      <c r="L1411" s="43"/>
      <c r="M1411" s="100"/>
      <c r="N1411" s="43">
        <f>K1411</f>
        <v>38.58</v>
      </c>
      <c r="O1411" s="42"/>
      <c r="P1411" s="42"/>
      <c r="Q1411" s="46">
        <f t="shared" si="692"/>
        <v>0</v>
      </c>
      <c r="R1411" s="46">
        <f t="shared" si="693"/>
        <v>0</v>
      </c>
      <c r="S1411" s="42">
        <f t="shared" si="694"/>
        <v>0</v>
      </c>
      <c r="T1411" s="42" t="s">
        <v>93</v>
      </c>
      <c r="U1411" s="91"/>
      <c r="V1411" s="91"/>
      <c r="W1411" s="91"/>
      <c r="X1411" s="91"/>
      <c r="Y1411" s="91"/>
    </row>
    <row r="1412" spans="1:25" s="152" customFormat="1" ht="22.5" customHeight="1" x14ac:dyDescent="0.25">
      <c r="A1412" s="19" t="s">
        <v>2199</v>
      </c>
      <c r="B1412" s="23"/>
      <c r="C1412" s="23" t="s">
        <v>91</v>
      </c>
      <c r="D1412" s="215" t="s">
        <v>417</v>
      </c>
      <c r="E1412" s="28" t="s">
        <v>1228</v>
      </c>
      <c r="F1412" s="59"/>
      <c r="G1412" s="14"/>
      <c r="H1412" s="14"/>
      <c r="I1412" s="11">
        <f>(G1412+H1412)*2</f>
        <v>0</v>
      </c>
      <c r="J1412" s="76">
        <v>14.85</v>
      </c>
      <c r="K1412" s="11">
        <f>J1412*3.14*0.1</f>
        <v>4.66</v>
      </c>
      <c r="L1412" s="11">
        <f>J1412</f>
        <v>14.85</v>
      </c>
      <c r="M1412" s="101">
        <v>1.1000000000000001</v>
      </c>
      <c r="N1412" s="107">
        <f>M1412*L1412</f>
        <v>16.335000000000001</v>
      </c>
      <c r="O1412" s="25"/>
      <c r="P1412" s="25"/>
      <c r="Q1412" s="11">
        <f t="shared" si="692"/>
        <v>0</v>
      </c>
      <c r="R1412" s="11">
        <f t="shared" si="693"/>
        <v>0</v>
      </c>
      <c r="S1412" s="25">
        <f t="shared" si="694"/>
        <v>0</v>
      </c>
      <c r="T1412" s="25"/>
      <c r="U1412" s="151"/>
      <c r="V1412" s="151"/>
      <c r="W1412" s="151"/>
      <c r="X1412" s="151"/>
      <c r="Y1412" s="151"/>
    </row>
    <row r="1413" spans="1:25" s="152" customFormat="1" ht="22.5" customHeight="1" x14ac:dyDescent="0.25">
      <c r="A1413" s="19" t="s">
        <v>2200</v>
      </c>
      <c r="B1413" s="23"/>
      <c r="C1413" s="23" t="s">
        <v>91</v>
      </c>
      <c r="D1413" s="215" t="s">
        <v>475</v>
      </c>
      <c r="E1413" s="28" t="s">
        <v>1228</v>
      </c>
      <c r="F1413" s="59"/>
      <c r="G1413" s="14"/>
      <c r="H1413" s="14"/>
      <c r="I1413" s="11">
        <f>(G1413+H1413)*2</f>
        <v>0</v>
      </c>
      <c r="J1413" s="76">
        <v>105.39</v>
      </c>
      <c r="K1413" s="11">
        <f>J1413*3.14*0.1</f>
        <v>33.090000000000003</v>
      </c>
      <c r="L1413" s="11">
        <f>J1413</f>
        <v>105.39</v>
      </c>
      <c r="M1413" s="101">
        <v>1.1000000000000001</v>
      </c>
      <c r="N1413" s="107">
        <f>M1413*L1413</f>
        <v>115.929</v>
      </c>
      <c r="O1413" s="25"/>
      <c r="P1413" s="25"/>
      <c r="Q1413" s="11">
        <f t="shared" si="692"/>
        <v>0</v>
      </c>
      <c r="R1413" s="11">
        <f t="shared" si="693"/>
        <v>0</v>
      </c>
      <c r="S1413" s="25">
        <f t="shared" si="694"/>
        <v>0</v>
      </c>
      <c r="T1413" s="25"/>
      <c r="U1413" s="151"/>
      <c r="V1413" s="151"/>
      <c r="W1413" s="151"/>
      <c r="X1413" s="151"/>
      <c r="Y1413" s="151"/>
    </row>
    <row r="1414" spans="1:25" s="152" customFormat="1" ht="22.5" customHeight="1" x14ac:dyDescent="0.25">
      <c r="A1414" s="19" t="s">
        <v>2201</v>
      </c>
      <c r="B1414" s="23"/>
      <c r="C1414" s="23" t="s">
        <v>91</v>
      </c>
      <c r="D1414" s="215" t="s">
        <v>501</v>
      </c>
      <c r="E1414" s="14" t="s">
        <v>17</v>
      </c>
      <c r="F1414" s="203">
        <v>2</v>
      </c>
      <c r="G1414" s="147"/>
      <c r="H1414" s="14"/>
      <c r="I1414" s="11"/>
      <c r="J1414" s="76"/>
      <c r="K1414" s="11">
        <f>0.1*3.14*0.3*2</f>
        <v>0.19</v>
      </c>
      <c r="L1414" s="58">
        <f>F1414</f>
        <v>2</v>
      </c>
      <c r="M1414" s="101">
        <v>1</v>
      </c>
      <c r="N1414" s="107">
        <f t="shared" ref="N1414" si="710">M1414*L1414</f>
        <v>2</v>
      </c>
      <c r="O1414" s="25"/>
      <c r="P1414" s="25"/>
      <c r="Q1414" s="11">
        <f t="shared" si="692"/>
        <v>0</v>
      </c>
      <c r="R1414" s="11">
        <f t="shared" si="693"/>
        <v>0</v>
      </c>
      <c r="S1414" s="25">
        <f t="shared" si="694"/>
        <v>0</v>
      </c>
      <c r="T1414" s="25"/>
      <c r="U1414" s="151"/>
      <c r="V1414" s="151"/>
      <c r="W1414" s="151"/>
      <c r="X1414" s="151"/>
      <c r="Y1414" s="151"/>
    </row>
    <row r="1415" spans="1:25" s="152" customFormat="1" ht="22.5" customHeight="1" x14ac:dyDescent="0.25">
      <c r="A1415" s="19" t="s">
        <v>2202</v>
      </c>
      <c r="B1415" s="23"/>
      <c r="C1415" s="23" t="s">
        <v>91</v>
      </c>
      <c r="D1415" s="215" t="s">
        <v>425</v>
      </c>
      <c r="E1415" s="14" t="s">
        <v>17</v>
      </c>
      <c r="F1415" s="203">
        <v>6</v>
      </c>
      <c r="G1415" s="147"/>
      <c r="H1415" s="14"/>
      <c r="I1415" s="11"/>
      <c r="J1415" s="171"/>
      <c r="K1415" s="11">
        <v>0.16</v>
      </c>
      <c r="L1415" s="58">
        <f t="shared" ref="L1415:L1419" si="711">F1415</f>
        <v>6</v>
      </c>
      <c r="M1415" s="101">
        <v>1</v>
      </c>
      <c r="N1415" s="107">
        <f t="shared" ref="N1415:N1419" si="712">M1415*L1415</f>
        <v>6</v>
      </c>
      <c r="O1415" s="25"/>
      <c r="P1415" s="25"/>
      <c r="Q1415" s="11">
        <f t="shared" si="692"/>
        <v>0</v>
      </c>
      <c r="R1415" s="11">
        <f t="shared" si="693"/>
        <v>0</v>
      </c>
      <c r="S1415" s="25">
        <f t="shared" si="694"/>
        <v>0</v>
      </c>
      <c r="T1415" s="25"/>
      <c r="U1415" s="151"/>
      <c r="V1415" s="151"/>
      <c r="W1415" s="151"/>
      <c r="X1415" s="151"/>
      <c r="Y1415" s="151"/>
    </row>
    <row r="1416" spans="1:25" s="152" customFormat="1" ht="22.5" customHeight="1" x14ac:dyDescent="0.2">
      <c r="A1416" s="19" t="s">
        <v>2203</v>
      </c>
      <c r="B1416" s="23"/>
      <c r="C1416" s="23" t="s">
        <v>91</v>
      </c>
      <c r="D1416" s="215" t="s">
        <v>476</v>
      </c>
      <c r="E1416" s="14" t="s">
        <v>17</v>
      </c>
      <c r="F1416" s="205">
        <v>7</v>
      </c>
      <c r="G1416" s="149"/>
      <c r="H1416" s="28"/>
      <c r="I1416" s="11"/>
      <c r="J1416" s="171"/>
      <c r="K1416" s="11">
        <v>0.48</v>
      </c>
      <c r="L1416" s="58">
        <f t="shared" si="711"/>
        <v>7</v>
      </c>
      <c r="M1416" s="101">
        <v>1</v>
      </c>
      <c r="N1416" s="107">
        <f t="shared" si="712"/>
        <v>7</v>
      </c>
      <c r="O1416" s="25"/>
      <c r="P1416" s="25"/>
      <c r="Q1416" s="11">
        <f t="shared" si="692"/>
        <v>0</v>
      </c>
      <c r="R1416" s="11">
        <f t="shared" si="693"/>
        <v>0</v>
      </c>
      <c r="S1416" s="25">
        <f t="shared" si="694"/>
        <v>0</v>
      </c>
      <c r="T1416" s="25"/>
      <c r="U1416" s="151"/>
      <c r="V1416" s="151"/>
      <c r="W1416" s="151"/>
      <c r="X1416" s="151"/>
      <c r="Y1416" s="151"/>
    </row>
    <row r="1417" spans="1:25" s="152" customFormat="1" x14ac:dyDescent="0.2">
      <c r="A1417" s="19" t="s">
        <v>2204</v>
      </c>
      <c r="B1417" s="23"/>
      <c r="C1417" s="23" t="s">
        <v>91</v>
      </c>
      <c r="D1417" s="215" t="s">
        <v>243</v>
      </c>
      <c r="E1417" s="14" t="s">
        <v>3</v>
      </c>
      <c r="F1417" s="244">
        <v>0.02</v>
      </c>
      <c r="G1417" s="149"/>
      <c r="H1417" s="28"/>
      <c r="I1417" s="11"/>
      <c r="J1417" s="171"/>
      <c r="K1417" s="11"/>
      <c r="L1417" s="58">
        <f t="shared" si="711"/>
        <v>0</v>
      </c>
      <c r="M1417" s="101">
        <v>1</v>
      </c>
      <c r="N1417" s="107">
        <f t="shared" si="712"/>
        <v>0</v>
      </c>
      <c r="O1417" s="25"/>
      <c r="P1417" s="25"/>
      <c r="Q1417" s="11">
        <f t="shared" si="692"/>
        <v>0</v>
      </c>
      <c r="R1417" s="11">
        <f t="shared" si="693"/>
        <v>0</v>
      </c>
      <c r="S1417" s="25">
        <f t="shared" si="694"/>
        <v>0</v>
      </c>
      <c r="T1417" s="25"/>
      <c r="U1417" s="151"/>
      <c r="V1417" s="151"/>
      <c r="W1417" s="151"/>
      <c r="X1417" s="151"/>
      <c r="Y1417" s="151"/>
    </row>
    <row r="1418" spans="1:25" s="88" customFormat="1" x14ac:dyDescent="0.25">
      <c r="A1418" s="44" t="s">
        <v>2029</v>
      </c>
      <c r="B1418" s="233" t="s">
        <v>2514</v>
      </c>
      <c r="C1418" s="40" t="s">
        <v>90</v>
      </c>
      <c r="D1418" s="72" t="s">
        <v>1447</v>
      </c>
      <c r="E1418" s="41" t="s">
        <v>17</v>
      </c>
      <c r="F1418" s="71">
        <f>F1419</f>
        <v>1</v>
      </c>
      <c r="G1418" s="71"/>
      <c r="H1418" s="71"/>
      <c r="I1418" s="71"/>
      <c r="J1418" s="71"/>
      <c r="K1418" s="71"/>
      <c r="L1418" s="73">
        <f t="shared" si="711"/>
        <v>1</v>
      </c>
      <c r="M1418" s="102">
        <v>1</v>
      </c>
      <c r="N1418" s="108">
        <f t="shared" si="712"/>
        <v>1</v>
      </c>
      <c r="O1418" s="42"/>
      <c r="P1418" s="42"/>
      <c r="Q1418" s="46">
        <f t="shared" si="692"/>
        <v>0</v>
      </c>
      <c r="R1418" s="46">
        <f t="shared" si="693"/>
        <v>0</v>
      </c>
      <c r="S1418" s="42">
        <f t="shared" si="694"/>
        <v>0</v>
      </c>
      <c r="T1418" s="63"/>
      <c r="U1418" s="87"/>
      <c r="V1418" s="87"/>
      <c r="W1418" s="87"/>
      <c r="X1418" s="87"/>
      <c r="Y1418" s="87"/>
    </row>
    <row r="1419" spans="1:25" s="152" customFormat="1" x14ac:dyDescent="0.25">
      <c r="A1419" s="19" t="s">
        <v>2205</v>
      </c>
      <c r="B1419" s="19"/>
      <c r="C1419" s="19" t="s">
        <v>91</v>
      </c>
      <c r="D1419" s="215" t="s">
        <v>1493</v>
      </c>
      <c r="E1419" s="14" t="s">
        <v>17</v>
      </c>
      <c r="F1419" s="169">
        <v>1</v>
      </c>
      <c r="G1419" s="14"/>
      <c r="H1419" s="14"/>
      <c r="I1419" s="14"/>
      <c r="J1419" s="14"/>
      <c r="K1419" s="58"/>
      <c r="L1419" s="58">
        <f t="shared" si="711"/>
        <v>1</v>
      </c>
      <c r="M1419" s="101">
        <v>1</v>
      </c>
      <c r="N1419" s="107">
        <f t="shared" si="712"/>
        <v>1</v>
      </c>
      <c r="O1419" s="11"/>
      <c r="P1419" s="11"/>
      <c r="Q1419" s="11">
        <f t="shared" si="692"/>
        <v>0</v>
      </c>
      <c r="R1419" s="11">
        <f t="shared" si="693"/>
        <v>0</v>
      </c>
      <c r="S1419" s="11">
        <f t="shared" si="694"/>
        <v>0</v>
      </c>
      <c r="T1419" s="150"/>
      <c r="U1419" s="151"/>
    </row>
    <row r="1420" spans="1:25" s="88" customFormat="1" x14ac:dyDescent="0.25">
      <c r="A1420" s="44" t="s">
        <v>2206</v>
      </c>
      <c r="B1420" s="230" t="s">
        <v>1627</v>
      </c>
      <c r="C1420" s="40" t="s">
        <v>90</v>
      </c>
      <c r="D1420" s="72" t="s">
        <v>192</v>
      </c>
      <c r="E1420" s="41" t="s">
        <v>17</v>
      </c>
      <c r="F1420" s="71">
        <f>F1421</f>
        <v>3</v>
      </c>
      <c r="G1420" s="71"/>
      <c r="H1420" s="71"/>
      <c r="I1420" s="71"/>
      <c r="J1420" s="71"/>
      <c r="K1420" s="71"/>
      <c r="L1420" s="73">
        <f t="shared" ref="L1420:L1421" si="713">F1420</f>
        <v>3</v>
      </c>
      <c r="M1420" s="102">
        <v>1</v>
      </c>
      <c r="N1420" s="108">
        <f t="shared" ref="N1420:N1422" si="714">M1420*L1420</f>
        <v>3</v>
      </c>
      <c r="O1420" s="42"/>
      <c r="P1420" s="42"/>
      <c r="Q1420" s="46">
        <f t="shared" si="692"/>
        <v>0</v>
      </c>
      <c r="R1420" s="46">
        <f t="shared" si="693"/>
        <v>0</v>
      </c>
      <c r="S1420" s="42">
        <f t="shared" si="694"/>
        <v>0</v>
      </c>
      <c r="T1420" s="63"/>
      <c r="U1420" s="87"/>
      <c r="V1420" s="87"/>
      <c r="W1420" s="87"/>
      <c r="X1420" s="87"/>
      <c r="Y1420" s="87"/>
    </row>
    <row r="1421" spans="1:25" s="152" customFormat="1" ht="30" x14ac:dyDescent="0.25">
      <c r="A1421" s="19" t="s">
        <v>2207</v>
      </c>
      <c r="B1421" s="19"/>
      <c r="C1421" s="19" t="s">
        <v>91</v>
      </c>
      <c r="D1421" s="215" t="s">
        <v>1081</v>
      </c>
      <c r="E1421" s="14" t="s">
        <v>17</v>
      </c>
      <c r="F1421" s="58">
        <v>3</v>
      </c>
      <c r="G1421" s="58"/>
      <c r="H1421" s="58"/>
      <c r="I1421" s="58"/>
      <c r="J1421" s="58"/>
      <c r="K1421" s="58"/>
      <c r="L1421" s="58">
        <f t="shared" si="713"/>
        <v>3</v>
      </c>
      <c r="M1421" s="101">
        <v>1</v>
      </c>
      <c r="N1421" s="107">
        <f t="shared" si="714"/>
        <v>3</v>
      </c>
      <c r="O1421" s="11"/>
      <c r="P1421" s="11"/>
      <c r="Q1421" s="11">
        <f t="shared" si="692"/>
        <v>0</v>
      </c>
      <c r="R1421" s="11">
        <f t="shared" si="693"/>
        <v>0</v>
      </c>
      <c r="S1421" s="11">
        <f t="shared" si="694"/>
        <v>0</v>
      </c>
      <c r="T1421" s="150"/>
      <c r="U1421" s="151"/>
      <c r="V1421" s="151"/>
      <c r="W1421" s="151"/>
      <c r="X1421" s="151"/>
      <c r="Y1421" s="151"/>
    </row>
    <row r="1422" spans="1:25" s="92" customFormat="1" ht="18.75" customHeight="1" x14ac:dyDescent="0.25">
      <c r="A1422" s="44" t="s">
        <v>2208</v>
      </c>
      <c r="B1422" s="230" t="s">
        <v>1626</v>
      </c>
      <c r="C1422" s="44" t="s">
        <v>90</v>
      </c>
      <c r="D1422" s="51" t="s">
        <v>876</v>
      </c>
      <c r="E1422" s="41" t="s">
        <v>3</v>
      </c>
      <c r="F1422" s="78">
        <f>F1423</f>
        <v>36.83</v>
      </c>
      <c r="G1422" s="41"/>
      <c r="H1422" s="41"/>
      <c r="I1422" s="41"/>
      <c r="J1422" s="41"/>
      <c r="K1422" s="71"/>
      <c r="L1422" s="78">
        <f>F1422</f>
        <v>36.83</v>
      </c>
      <c r="M1422" s="102">
        <v>1</v>
      </c>
      <c r="N1422" s="108">
        <f t="shared" si="714"/>
        <v>36.83</v>
      </c>
      <c r="O1422" s="42"/>
      <c r="P1422" s="42"/>
      <c r="Q1422" s="46">
        <f t="shared" si="692"/>
        <v>0</v>
      </c>
      <c r="R1422" s="46">
        <f t="shared" si="693"/>
        <v>0</v>
      </c>
      <c r="S1422" s="42">
        <f t="shared" si="694"/>
        <v>0</v>
      </c>
      <c r="T1422" s="62"/>
    </row>
    <row r="1423" spans="1:25" s="152" customFormat="1" ht="30" x14ac:dyDescent="0.25">
      <c r="A1423" s="19" t="s">
        <v>2209</v>
      </c>
      <c r="B1423" s="19"/>
      <c r="C1423" s="19" t="s">
        <v>91</v>
      </c>
      <c r="D1423" s="69" t="s">
        <v>424</v>
      </c>
      <c r="E1423" s="14" t="s">
        <v>3</v>
      </c>
      <c r="F1423" s="57">
        <v>36.83</v>
      </c>
      <c r="G1423" s="14"/>
      <c r="H1423" s="14"/>
      <c r="I1423" s="14"/>
      <c r="J1423" s="14"/>
      <c r="K1423" s="58"/>
      <c r="L1423" s="57">
        <f>F1423</f>
        <v>36.83</v>
      </c>
      <c r="M1423" s="101">
        <v>1.1000000000000001</v>
      </c>
      <c r="N1423" s="107">
        <f>ROUND(M1423*L1423,2)</f>
        <v>40.51</v>
      </c>
      <c r="O1423" s="11"/>
      <c r="P1423" s="11"/>
      <c r="Q1423" s="11">
        <f t="shared" ref="Q1423:Q1488" si="715">ROUND(N1423*O1423,2)</f>
        <v>0</v>
      </c>
      <c r="R1423" s="11">
        <f t="shared" ref="R1423:R1488" si="716">ROUND(N1423*P1423,2)</f>
        <v>0</v>
      </c>
      <c r="S1423" s="11">
        <f t="shared" ref="S1423:S1488" si="717">ROUND(Q1423+R1423,2)</f>
        <v>0</v>
      </c>
      <c r="T1423" s="150"/>
      <c r="U1423" s="151"/>
    </row>
    <row r="1424" spans="1:25" s="152" customFormat="1" ht="25.5" customHeight="1" x14ac:dyDescent="0.25">
      <c r="A1424" s="19" t="s">
        <v>2572</v>
      </c>
      <c r="B1424" s="19"/>
      <c r="C1424" s="19" t="s">
        <v>91</v>
      </c>
      <c r="D1424" s="69" t="s">
        <v>2574</v>
      </c>
      <c r="E1424" s="14" t="s">
        <v>2</v>
      </c>
      <c r="F1424" s="294">
        <f>F1423</f>
        <v>36.83</v>
      </c>
      <c r="G1424" s="294"/>
      <c r="H1424" s="294"/>
      <c r="I1424" s="294"/>
      <c r="J1424" s="294"/>
      <c r="K1424" s="294">
        <f>F1424</f>
        <v>36.83</v>
      </c>
      <c r="L1424" s="294">
        <f>K1424</f>
        <v>36.83</v>
      </c>
      <c r="M1424" s="295">
        <v>0.7</v>
      </c>
      <c r="N1424" s="107">
        <f>ROUND(M1424*L1424,2)</f>
        <v>25.78</v>
      </c>
      <c r="O1424" s="11"/>
      <c r="P1424" s="11"/>
      <c r="Q1424" s="11">
        <f t="shared" si="715"/>
        <v>0</v>
      </c>
      <c r="R1424" s="11">
        <f t="shared" si="716"/>
        <v>0</v>
      </c>
      <c r="S1424" s="42">
        <f t="shared" si="717"/>
        <v>0</v>
      </c>
      <c r="T1424" s="60"/>
    </row>
    <row r="1425" spans="1:25" s="92" customFormat="1" ht="18.75" customHeight="1" x14ac:dyDescent="0.25">
      <c r="A1425" s="44" t="s">
        <v>2210</v>
      </c>
      <c r="B1425" s="230" t="s">
        <v>1628</v>
      </c>
      <c r="C1425" s="44" t="s">
        <v>90</v>
      </c>
      <c r="D1425" s="51" t="s">
        <v>747</v>
      </c>
      <c r="E1425" s="41" t="s">
        <v>3</v>
      </c>
      <c r="F1425" s="78">
        <f>F1426</f>
        <v>5.84</v>
      </c>
      <c r="G1425" s="41"/>
      <c r="H1425" s="41"/>
      <c r="I1425" s="41"/>
      <c r="J1425" s="41"/>
      <c r="K1425" s="71"/>
      <c r="L1425" s="78">
        <f>F1425</f>
        <v>5.84</v>
      </c>
      <c r="M1425" s="102">
        <v>1</v>
      </c>
      <c r="N1425" s="108">
        <f t="shared" ref="N1425" si="718">M1425*L1425</f>
        <v>5.84</v>
      </c>
      <c r="O1425" s="42"/>
      <c r="P1425" s="42"/>
      <c r="Q1425" s="46">
        <f t="shared" si="715"/>
        <v>0</v>
      </c>
      <c r="R1425" s="46">
        <f t="shared" si="716"/>
        <v>0</v>
      </c>
      <c r="S1425" s="42">
        <f t="shared" si="717"/>
        <v>0</v>
      </c>
      <c r="T1425" s="62"/>
    </row>
    <row r="1426" spans="1:25" s="152" customFormat="1" x14ac:dyDescent="0.25">
      <c r="A1426" s="19" t="s">
        <v>2211</v>
      </c>
      <c r="B1426" s="19"/>
      <c r="C1426" s="19" t="s">
        <v>91</v>
      </c>
      <c r="D1426" s="215" t="s">
        <v>1494</v>
      </c>
      <c r="E1426" s="14" t="s">
        <v>3</v>
      </c>
      <c r="F1426" s="57">
        <v>5.84</v>
      </c>
      <c r="G1426" s="14"/>
      <c r="H1426" s="14"/>
      <c r="I1426" s="14"/>
      <c r="J1426" s="14"/>
      <c r="K1426" s="58"/>
      <c r="L1426" s="57">
        <f>F1426</f>
        <v>5.84</v>
      </c>
      <c r="M1426" s="101">
        <v>1</v>
      </c>
      <c r="N1426" s="107">
        <f>ROUND(M1426*L1426,2)</f>
        <v>5.84</v>
      </c>
      <c r="O1426" s="11"/>
      <c r="P1426" s="11"/>
      <c r="Q1426" s="11">
        <f t="shared" si="715"/>
        <v>0</v>
      </c>
      <c r="R1426" s="11">
        <f t="shared" si="716"/>
        <v>0</v>
      </c>
      <c r="S1426" s="11">
        <f t="shared" si="717"/>
        <v>0</v>
      </c>
      <c r="T1426" s="150"/>
      <c r="U1426" s="151"/>
    </row>
    <row r="1427" spans="1:25" s="86" customFormat="1" ht="22.5" customHeight="1" x14ac:dyDescent="0.25">
      <c r="A1427" s="65" t="s">
        <v>73</v>
      </c>
      <c r="B1427" s="65"/>
      <c r="C1427" s="65"/>
      <c r="D1427" s="49" t="s">
        <v>1446</v>
      </c>
      <c r="E1427" s="66"/>
      <c r="F1427" s="67"/>
      <c r="G1427" s="66"/>
      <c r="H1427" s="66"/>
      <c r="I1427" s="66"/>
      <c r="J1427" s="41"/>
      <c r="K1427" s="191"/>
      <c r="L1427" s="144"/>
      <c r="M1427" s="98"/>
      <c r="N1427" s="105"/>
      <c r="O1427" s="68"/>
      <c r="P1427" s="68"/>
      <c r="Q1427" s="39"/>
      <c r="R1427" s="39"/>
      <c r="S1427" s="68"/>
      <c r="T1427" s="68"/>
      <c r="U1427" s="85"/>
      <c r="V1427" s="85"/>
      <c r="W1427" s="85"/>
      <c r="X1427" s="85"/>
      <c r="Y1427" s="85"/>
    </row>
    <row r="1428" spans="1:25" s="92" customFormat="1" ht="32.25" customHeight="1" x14ac:dyDescent="0.25">
      <c r="A1428" s="44" t="s">
        <v>2212</v>
      </c>
      <c r="B1428" s="230" t="s">
        <v>1624</v>
      </c>
      <c r="C1428" s="44" t="s">
        <v>90</v>
      </c>
      <c r="D1428" s="51" t="s">
        <v>92</v>
      </c>
      <c r="E1428" s="41" t="s">
        <v>3</v>
      </c>
      <c r="F1428" s="71"/>
      <c r="G1428" s="41"/>
      <c r="H1428" s="41"/>
      <c r="I1428" s="43"/>
      <c r="J1428" s="43"/>
      <c r="K1428" s="43">
        <f>SUM(K1429:K1447)</f>
        <v>56.91</v>
      </c>
      <c r="L1428" s="43"/>
      <c r="M1428" s="100"/>
      <c r="N1428" s="43">
        <f>K1428</f>
        <v>56.91</v>
      </c>
      <c r="O1428" s="42"/>
      <c r="P1428" s="42"/>
      <c r="Q1428" s="46">
        <f t="shared" si="715"/>
        <v>0</v>
      </c>
      <c r="R1428" s="46">
        <f t="shared" si="716"/>
        <v>0</v>
      </c>
      <c r="S1428" s="42">
        <f t="shared" si="717"/>
        <v>0</v>
      </c>
      <c r="T1428" s="42" t="s">
        <v>93</v>
      </c>
      <c r="U1428" s="91"/>
      <c r="V1428" s="91"/>
      <c r="W1428" s="91"/>
      <c r="X1428" s="91"/>
      <c r="Y1428" s="91"/>
    </row>
    <row r="1429" spans="1:25" s="92" customFormat="1" ht="22.5" customHeight="1" x14ac:dyDescent="0.25">
      <c r="A1429" s="19" t="s">
        <v>2213</v>
      </c>
      <c r="B1429" s="23"/>
      <c r="C1429" s="23" t="s">
        <v>91</v>
      </c>
      <c r="D1429" s="215" t="s">
        <v>1495</v>
      </c>
      <c r="E1429" s="28" t="s">
        <v>1228</v>
      </c>
      <c r="F1429" s="59"/>
      <c r="G1429" s="14">
        <v>0.25</v>
      </c>
      <c r="H1429" s="14">
        <v>0.1</v>
      </c>
      <c r="I1429" s="11">
        <f>(G1429+H1429)*2</f>
        <v>0.7</v>
      </c>
      <c r="J1429" s="74">
        <v>14.15</v>
      </c>
      <c r="K1429" s="189">
        <f>I1429*J1429</f>
        <v>9.91</v>
      </c>
      <c r="L1429" s="11">
        <f>J1429</f>
        <v>14.15</v>
      </c>
      <c r="M1429" s="101">
        <v>1.1000000000000001</v>
      </c>
      <c r="N1429" s="133">
        <f>M1429*L1429</f>
        <v>15.565</v>
      </c>
      <c r="O1429" s="25"/>
      <c r="P1429" s="25"/>
      <c r="Q1429" s="11">
        <f t="shared" si="715"/>
        <v>0</v>
      </c>
      <c r="R1429" s="11">
        <f t="shared" si="716"/>
        <v>0</v>
      </c>
      <c r="S1429" s="42">
        <f t="shared" si="717"/>
        <v>0</v>
      </c>
      <c r="T1429" s="42"/>
      <c r="U1429" s="91"/>
      <c r="V1429" s="91"/>
      <c r="W1429" s="91"/>
      <c r="X1429" s="91"/>
      <c r="Y1429" s="91"/>
    </row>
    <row r="1430" spans="1:25" s="92" customFormat="1" ht="22.5" customHeight="1" x14ac:dyDescent="0.25">
      <c r="A1430" s="19" t="s">
        <v>2214</v>
      </c>
      <c r="B1430" s="23"/>
      <c r="C1430" s="23" t="s">
        <v>91</v>
      </c>
      <c r="D1430" s="215" t="s">
        <v>1496</v>
      </c>
      <c r="E1430" s="28" t="s">
        <v>1228</v>
      </c>
      <c r="F1430" s="59"/>
      <c r="G1430" s="14">
        <v>0.4</v>
      </c>
      <c r="H1430" s="14">
        <v>0.1</v>
      </c>
      <c r="I1430" s="11">
        <f>(G1430+H1430)*2</f>
        <v>1</v>
      </c>
      <c r="J1430" s="74">
        <v>22.27</v>
      </c>
      <c r="K1430" s="189">
        <f t="shared" ref="K1430:K1432" si="719">I1430*J1430</f>
        <v>22.27</v>
      </c>
      <c r="L1430" s="11">
        <f>J1430</f>
        <v>22.27</v>
      </c>
      <c r="M1430" s="101">
        <v>1.1000000000000001</v>
      </c>
      <c r="N1430" s="133">
        <f>M1430*L1430</f>
        <v>24.497</v>
      </c>
      <c r="O1430" s="25"/>
      <c r="P1430" s="25"/>
      <c r="Q1430" s="11">
        <f t="shared" si="715"/>
        <v>0</v>
      </c>
      <c r="R1430" s="11">
        <f t="shared" si="716"/>
        <v>0</v>
      </c>
      <c r="S1430" s="42">
        <f t="shared" si="717"/>
        <v>0</v>
      </c>
      <c r="T1430" s="42"/>
      <c r="U1430" s="91"/>
      <c r="V1430" s="91"/>
      <c r="W1430" s="91"/>
      <c r="X1430" s="91"/>
      <c r="Y1430" s="91"/>
    </row>
    <row r="1431" spans="1:25" s="92" customFormat="1" ht="22.5" customHeight="1" x14ac:dyDescent="0.25">
      <c r="A1431" s="19" t="s">
        <v>2215</v>
      </c>
      <c r="B1431" s="23"/>
      <c r="C1431" s="23" t="s">
        <v>91</v>
      </c>
      <c r="D1431" s="215" t="s">
        <v>1497</v>
      </c>
      <c r="E1431" s="28" t="s">
        <v>1228</v>
      </c>
      <c r="F1431" s="145"/>
      <c r="G1431" s="147">
        <v>0.4</v>
      </c>
      <c r="H1431" s="14">
        <v>0.15</v>
      </c>
      <c r="I1431" s="11">
        <f t="shared" ref="I1431:I1432" si="720">(G1431+H1431)*2</f>
        <v>1.1000000000000001</v>
      </c>
      <c r="J1431" s="74">
        <v>1.1200000000000001</v>
      </c>
      <c r="K1431" s="189">
        <f t="shared" si="719"/>
        <v>1.23</v>
      </c>
      <c r="L1431" s="11">
        <f t="shared" ref="L1431:L1432" si="721">J1431</f>
        <v>1.1200000000000001</v>
      </c>
      <c r="M1431" s="101">
        <v>1.1000000000000001</v>
      </c>
      <c r="N1431" s="181">
        <f>M1431*L1431</f>
        <v>1.232</v>
      </c>
      <c r="O1431" s="25"/>
      <c r="P1431" s="25"/>
      <c r="Q1431" s="11">
        <f t="shared" si="715"/>
        <v>0</v>
      </c>
      <c r="R1431" s="11">
        <f t="shared" si="716"/>
        <v>0</v>
      </c>
      <c r="S1431" s="42">
        <f t="shared" si="717"/>
        <v>0</v>
      </c>
      <c r="T1431" s="42"/>
      <c r="U1431" s="91"/>
      <c r="V1431" s="91"/>
      <c r="W1431" s="91"/>
      <c r="X1431" s="91"/>
      <c r="Y1431" s="91"/>
    </row>
    <row r="1432" spans="1:25" s="92" customFormat="1" ht="22.5" customHeight="1" x14ac:dyDescent="0.25">
      <c r="A1432" s="19" t="s">
        <v>2216</v>
      </c>
      <c r="B1432" s="23"/>
      <c r="C1432" s="23" t="s">
        <v>91</v>
      </c>
      <c r="D1432" s="215" t="s">
        <v>1498</v>
      </c>
      <c r="E1432" s="28" t="s">
        <v>1228</v>
      </c>
      <c r="F1432" s="145"/>
      <c r="G1432" s="147">
        <v>0.5</v>
      </c>
      <c r="H1432" s="14">
        <v>0.3</v>
      </c>
      <c r="I1432" s="11">
        <f t="shared" si="720"/>
        <v>1.6</v>
      </c>
      <c r="J1432" s="74">
        <v>7.36</v>
      </c>
      <c r="K1432" s="189">
        <f t="shared" si="719"/>
        <v>11.78</v>
      </c>
      <c r="L1432" s="11">
        <f t="shared" si="721"/>
        <v>7.36</v>
      </c>
      <c r="M1432" s="101">
        <v>1.1000000000000001</v>
      </c>
      <c r="N1432" s="133">
        <f t="shared" ref="N1432:N1448" si="722">M1432*L1432</f>
        <v>8.0960000000000001</v>
      </c>
      <c r="O1432" s="25"/>
      <c r="P1432" s="25"/>
      <c r="Q1432" s="11">
        <f t="shared" si="715"/>
        <v>0</v>
      </c>
      <c r="R1432" s="11">
        <f t="shared" si="716"/>
        <v>0</v>
      </c>
      <c r="S1432" s="42">
        <f t="shared" si="717"/>
        <v>0</v>
      </c>
      <c r="T1432" s="42"/>
      <c r="U1432" s="91"/>
      <c r="V1432" s="91"/>
      <c r="W1432" s="91"/>
      <c r="X1432" s="91"/>
      <c r="Y1432" s="91"/>
    </row>
    <row r="1433" spans="1:25" s="92" customFormat="1" ht="22.5" customHeight="1" x14ac:dyDescent="0.25">
      <c r="A1433" s="19" t="s">
        <v>2217</v>
      </c>
      <c r="B1433" s="23"/>
      <c r="C1433" s="23" t="s">
        <v>91</v>
      </c>
      <c r="D1433" s="215" t="s">
        <v>1499</v>
      </c>
      <c r="E1433" s="14" t="s">
        <v>17</v>
      </c>
      <c r="F1433" s="145">
        <v>2</v>
      </c>
      <c r="G1433" s="147"/>
      <c r="H1433" s="14"/>
      <c r="I1433" s="11"/>
      <c r="J1433" s="178"/>
      <c r="K1433" s="189">
        <v>0.2</v>
      </c>
      <c r="L1433" s="58">
        <f t="shared" ref="L1433:L1448" si="723">F1433</f>
        <v>2</v>
      </c>
      <c r="M1433" s="101">
        <v>1</v>
      </c>
      <c r="N1433" s="133">
        <f t="shared" si="722"/>
        <v>2</v>
      </c>
      <c r="O1433" s="25"/>
      <c r="P1433" s="25"/>
      <c r="Q1433" s="11">
        <f t="shared" si="715"/>
        <v>0</v>
      </c>
      <c r="R1433" s="11">
        <f t="shared" si="716"/>
        <v>0</v>
      </c>
      <c r="S1433" s="42">
        <f t="shared" si="717"/>
        <v>0</v>
      </c>
      <c r="T1433" s="42"/>
      <c r="U1433" s="91"/>
      <c r="V1433" s="91"/>
      <c r="W1433" s="91"/>
      <c r="X1433" s="91"/>
      <c r="Y1433" s="91"/>
    </row>
    <row r="1434" spans="1:25" s="92" customFormat="1" ht="22.5" customHeight="1" x14ac:dyDescent="0.2">
      <c r="A1434" s="19" t="s">
        <v>2218</v>
      </c>
      <c r="B1434" s="23"/>
      <c r="C1434" s="23" t="s">
        <v>91</v>
      </c>
      <c r="D1434" s="215" t="s">
        <v>1500</v>
      </c>
      <c r="E1434" s="14" t="s">
        <v>17</v>
      </c>
      <c r="F1434" s="145">
        <v>3</v>
      </c>
      <c r="G1434" s="149"/>
      <c r="H1434" s="28"/>
      <c r="I1434" s="11"/>
      <c r="J1434" s="178"/>
      <c r="K1434" s="189">
        <v>0.3</v>
      </c>
      <c r="L1434" s="58">
        <f t="shared" si="723"/>
        <v>3</v>
      </c>
      <c r="M1434" s="101">
        <v>1</v>
      </c>
      <c r="N1434" s="133">
        <f t="shared" si="722"/>
        <v>3</v>
      </c>
      <c r="O1434" s="25"/>
      <c r="P1434" s="25"/>
      <c r="Q1434" s="11">
        <f t="shared" si="715"/>
        <v>0</v>
      </c>
      <c r="R1434" s="11">
        <f t="shared" si="716"/>
        <v>0</v>
      </c>
      <c r="S1434" s="42">
        <f t="shared" si="717"/>
        <v>0</v>
      </c>
      <c r="T1434" s="42"/>
      <c r="U1434" s="91"/>
      <c r="V1434" s="91"/>
      <c r="W1434" s="91"/>
      <c r="X1434" s="91"/>
      <c r="Y1434" s="91"/>
    </row>
    <row r="1435" spans="1:25" s="92" customFormat="1" ht="22.5" customHeight="1" x14ac:dyDescent="0.2">
      <c r="A1435" s="19" t="s">
        <v>2219</v>
      </c>
      <c r="B1435" s="23"/>
      <c r="C1435" s="23" t="s">
        <v>91</v>
      </c>
      <c r="D1435" s="215" t="s">
        <v>1501</v>
      </c>
      <c r="E1435" s="14" t="s">
        <v>17</v>
      </c>
      <c r="F1435" s="145">
        <v>1</v>
      </c>
      <c r="G1435" s="149"/>
      <c r="H1435" s="28"/>
      <c r="I1435" s="11"/>
      <c r="J1435" s="178"/>
      <c r="K1435" s="189">
        <v>0.1</v>
      </c>
      <c r="L1435" s="58">
        <f t="shared" si="723"/>
        <v>1</v>
      </c>
      <c r="M1435" s="101">
        <v>1</v>
      </c>
      <c r="N1435" s="133">
        <f t="shared" si="722"/>
        <v>1</v>
      </c>
      <c r="O1435" s="25"/>
      <c r="P1435" s="25"/>
      <c r="Q1435" s="11">
        <f t="shared" si="715"/>
        <v>0</v>
      </c>
      <c r="R1435" s="11">
        <f t="shared" si="716"/>
        <v>0</v>
      </c>
      <c r="S1435" s="42">
        <f t="shared" si="717"/>
        <v>0</v>
      </c>
      <c r="T1435" s="42"/>
      <c r="U1435" s="91"/>
      <c r="V1435" s="91"/>
      <c r="W1435" s="91"/>
      <c r="X1435" s="91"/>
      <c r="Y1435" s="91"/>
    </row>
    <row r="1436" spans="1:25" s="92" customFormat="1" ht="22.5" customHeight="1" x14ac:dyDescent="0.2">
      <c r="A1436" s="19" t="s">
        <v>2220</v>
      </c>
      <c r="B1436" s="23"/>
      <c r="C1436" s="23" t="s">
        <v>91</v>
      </c>
      <c r="D1436" s="215" t="s">
        <v>1502</v>
      </c>
      <c r="E1436" s="14" t="s">
        <v>17</v>
      </c>
      <c r="F1436" s="145">
        <v>3</v>
      </c>
      <c r="G1436" s="149"/>
      <c r="H1436" s="28"/>
      <c r="I1436" s="11"/>
      <c r="J1436" s="178"/>
      <c r="K1436" s="189">
        <v>0.3</v>
      </c>
      <c r="L1436" s="58">
        <f t="shared" si="723"/>
        <v>3</v>
      </c>
      <c r="M1436" s="101">
        <v>1</v>
      </c>
      <c r="N1436" s="133">
        <f t="shared" si="722"/>
        <v>3</v>
      </c>
      <c r="O1436" s="25"/>
      <c r="P1436" s="25"/>
      <c r="Q1436" s="11">
        <f t="shared" si="715"/>
        <v>0</v>
      </c>
      <c r="R1436" s="11">
        <f t="shared" si="716"/>
        <v>0</v>
      </c>
      <c r="S1436" s="42">
        <f t="shared" si="717"/>
        <v>0</v>
      </c>
      <c r="T1436" s="42"/>
      <c r="U1436" s="91"/>
      <c r="V1436" s="91"/>
      <c r="W1436" s="91"/>
      <c r="X1436" s="91"/>
      <c r="Y1436" s="91"/>
    </row>
    <row r="1437" spans="1:25" s="92" customFormat="1" ht="22.5" customHeight="1" x14ac:dyDescent="0.2">
      <c r="A1437" s="19" t="s">
        <v>2221</v>
      </c>
      <c r="B1437" s="23"/>
      <c r="C1437" s="23" t="s">
        <v>91</v>
      </c>
      <c r="D1437" s="215" t="s">
        <v>1503</v>
      </c>
      <c r="E1437" s="14" t="s">
        <v>17</v>
      </c>
      <c r="F1437" s="145">
        <v>1</v>
      </c>
      <c r="G1437" s="149"/>
      <c r="H1437" s="28"/>
      <c r="I1437" s="11"/>
      <c r="J1437" s="178"/>
      <c r="K1437" s="189">
        <v>0.05</v>
      </c>
      <c r="L1437" s="58">
        <f t="shared" si="723"/>
        <v>1</v>
      </c>
      <c r="M1437" s="101">
        <v>1</v>
      </c>
      <c r="N1437" s="133">
        <f t="shared" si="722"/>
        <v>1</v>
      </c>
      <c r="O1437" s="25"/>
      <c r="P1437" s="25"/>
      <c r="Q1437" s="11">
        <f t="shared" si="715"/>
        <v>0</v>
      </c>
      <c r="R1437" s="11">
        <f t="shared" si="716"/>
        <v>0</v>
      </c>
      <c r="S1437" s="42">
        <f t="shared" si="717"/>
        <v>0</v>
      </c>
      <c r="T1437" s="42"/>
      <c r="U1437" s="91"/>
      <c r="V1437" s="91"/>
      <c r="W1437" s="91"/>
      <c r="X1437" s="91"/>
      <c r="Y1437" s="91"/>
    </row>
    <row r="1438" spans="1:25" s="92" customFormat="1" ht="22.5" customHeight="1" x14ac:dyDescent="0.2">
      <c r="A1438" s="19" t="s">
        <v>2222</v>
      </c>
      <c r="B1438" s="23"/>
      <c r="C1438" s="23" t="s">
        <v>91</v>
      </c>
      <c r="D1438" s="215" t="s">
        <v>1504</v>
      </c>
      <c r="E1438" s="14" t="s">
        <v>17</v>
      </c>
      <c r="F1438" s="145">
        <v>1</v>
      </c>
      <c r="G1438" s="149"/>
      <c r="H1438" s="28"/>
      <c r="I1438" s="11"/>
      <c r="J1438" s="178"/>
      <c r="K1438" s="189">
        <v>0.06</v>
      </c>
      <c r="L1438" s="58">
        <f t="shared" si="723"/>
        <v>1</v>
      </c>
      <c r="M1438" s="101">
        <v>1</v>
      </c>
      <c r="N1438" s="133">
        <f t="shared" si="722"/>
        <v>1</v>
      </c>
      <c r="O1438" s="25"/>
      <c r="P1438" s="25"/>
      <c r="Q1438" s="11">
        <f t="shared" si="715"/>
        <v>0</v>
      </c>
      <c r="R1438" s="11">
        <f t="shared" si="716"/>
        <v>0</v>
      </c>
      <c r="S1438" s="42">
        <f t="shared" si="717"/>
        <v>0</v>
      </c>
      <c r="T1438" s="42"/>
      <c r="U1438" s="91"/>
      <c r="V1438" s="91"/>
      <c r="W1438" s="91"/>
      <c r="X1438" s="91"/>
      <c r="Y1438" s="91"/>
    </row>
    <row r="1439" spans="1:25" s="92" customFormat="1" ht="28.5" customHeight="1" x14ac:dyDescent="0.2">
      <c r="A1439" s="19" t="s">
        <v>2223</v>
      </c>
      <c r="B1439" s="23"/>
      <c r="C1439" s="23" t="s">
        <v>91</v>
      </c>
      <c r="D1439" s="215" t="s">
        <v>1505</v>
      </c>
      <c r="E1439" s="14" t="s">
        <v>17</v>
      </c>
      <c r="F1439" s="145">
        <v>2</v>
      </c>
      <c r="G1439" s="149"/>
      <c r="H1439" s="28"/>
      <c r="I1439" s="11"/>
      <c r="J1439" s="178"/>
      <c r="K1439" s="189">
        <v>0.3</v>
      </c>
      <c r="L1439" s="58">
        <f t="shared" si="723"/>
        <v>2</v>
      </c>
      <c r="M1439" s="101">
        <v>1</v>
      </c>
      <c r="N1439" s="133">
        <f t="shared" si="722"/>
        <v>2</v>
      </c>
      <c r="O1439" s="25"/>
      <c r="P1439" s="25"/>
      <c r="Q1439" s="11">
        <f t="shared" si="715"/>
        <v>0</v>
      </c>
      <c r="R1439" s="11">
        <f t="shared" si="716"/>
        <v>0</v>
      </c>
      <c r="S1439" s="42">
        <f t="shared" si="717"/>
        <v>0</v>
      </c>
      <c r="T1439" s="42"/>
      <c r="U1439" s="91"/>
      <c r="V1439" s="91"/>
      <c r="W1439" s="91"/>
      <c r="X1439" s="91"/>
      <c r="Y1439" s="91"/>
    </row>
    <row r="1440" spans="1:25" s="92" customFormat="1" ht="30" x14ac:dyDescent="0.2">
      <c r="A1440" s="19" t="s">
        <v>2224</v>
      </c>
      <c r="B1440" s="23"/>
      <c r="C1440" s="23" t="s">
        <v>91</v>
      </c>
      <c r="D1440" s="215" t="s">
        <v>1506</v>
      </c>
      <c r="E1440" s="14" t="s">
        <v>17</v>
      </c>
      <c r="F1440" s="145">
        <v>6</v>
      </c>
      <c r="G1440" s="149"/>
      <c r="H1440" s="28"/>
      <c r="I1440" s="11"/>
      <c r="J1440" s="178"/>
      <c r="K1440" s="189">
        <v>1.07</v>
      </c>
      <c r="L1440" s="58">
        <f t="shared" si="723"/>
        <v>6</v>
      </c>
      <c r="M1440" s="101">
        <v>1</v>
      </c>
      <c r="N1440" s="133">
        <f t="shared" si="722"/>
        <v>6</v>
      </c>
      <c r="O1440" s="25"/>
      <c r="P1440" s="25"/>
      <c r="Q1440" s="11">
        <f t="shared" si="715"/>
        <v>0</v>
      </c>
      <c r="R1440" s="11">
        <f t="shared" si="716"/>
        <v>0</v>
      </c>
      <c r="S1440" s="42">
        <f t="shared" si="717"/>
        <v>0</v>
      </c>
      <c r="T1440" s="42"/>
      <c r="U1440" s="91"/>
      <c r="V1440" s="91"/>
      <c r="W1440" s="91"/>
      <c r="X1440" s="91"/>
      <c r="Y1440" s="91"/>
    </row>
    <row r="1441" spans="1:25" s="92" customFormat="1" ht="30" x14ac:dyDescent="0.2">
      <c r="A1441" s="19" t="s">
        <v>2225</v>
      </c>
      <c r="B1441" s="23"/>
      <c r="C1441" s="23" t="s">
        <v>91</v>
      </c>
      <c r="D1441" s="216" t="s">
        <v>1507</v>
      </c>
      <c r="E1441" s="14" t="s">
        <v>17</v>
      </c>
      <c r="F1441" s="146">
        <v>4</v>
      </c>
      <c r="G1441" s="149"/>
      <c r="H1441" s="28"/>
      <c r="I1441" s="11"/>
      <c r="J1441" s="178"/>
      <c r="K1441" s="189">
        <v>1.66</v>
      </c>
      <c r="L1441" s="58">
        <f t="shared" si="723"/>
        <v>4</v>
      </c>
      <c r="M1441" s="101">
        <v>1</v>
      </c>
      <c r="N1441" s="133">
        <f t="shared" si="722"/>
        <v>4</v>
      </c>
      <c r="O1441" s="25"/>
      <c r="P1441" s="25"/>
      <c r="Q1441" s="11">
        <f t="shared" si="715"/>
        <v>0</v>
      </c>
      <c r="R1441" s="11">
        <f t="shared" si="716"/>
        <v>0</v>
      </c>
      <c r="S1441" s="42">
        <f t="shared" si="717"/>
        <v>0</v>
      </c>
      <c r="T1441" s="42"/>
      <c r="U1441" s="91"/>
      <c r="V1441" s="91"/>
      <c r="W1441" s="91"/>
      <c r="X1441" s="91"/>
      <c r="Y1441" s="91"/>
    </row>
    <row r="1442" spans="1:25" s="92" customFormat="1" ht="30" x14ac:dyDescent="0.2">
      <c r="A1442" s="19" t="s">
        <v>2226</v>
      </c>
      <c r="B1442" s="23"/>
      <c r="C1442" s="23" t="s">
        <v>91</v>
      </c>
      <c r="D1442" s="216" t="s">
        <v>1508</v>
      </c>
      <c r="E1442" s="14" t="s">
        <v>17</v>
      </c>
      <c r="F1442" s="146">
        <v>3</v>
      </c>
      <c r="G1442" s="149"/>
      <c r="H1442" s="28"/>
      <c r="I1442" s="11"/>
      <c r="J1442" s="178"/>
      <c r="K1442" s="189">
        <v>2.1800000000000002</v>
      </c>
      <c r="L1442" s="58">
        <f t="shared" si="723"/>
        <v>3</v>
      </c>
      <c r="M1442" s="101">
        <v>1</v>
      </c>
      <c r="N1442" s="133">
        <f t="shared" si="722"/>
        <v>3</v>
      </c>
      <c r="O1442" s="25"/>
      <c r="P1442" s="25"/>
      <c r="Q1442" s="11">
        <f t="shared" si="715"/>
        <v>0</v>
      </c>
      <c r="R1442" s="11">
        <f t="shared" si="716"/>
        <v>0</v>
      </c>
      <c r="S1442" s="42">
        <f t="shared" si="717"/>
        <v>0</v>
      </c>
      <c r="T1442" s="42"/>
      <c r="U1442" s="91"/>
      <c r="V1442" s="91"/>
      <c r="W1442" s="91"/>
      <c r="X1442" s="91"/>
      <c r="Y1442" s="91"/>
    </row>
    <row r="1443" spans="1:25" s="92" customFormat="1" ht="30" x14ac:dyDescent="0.2">
      <c r="A1443" s="19" t="s">
        <v>2227</v>
      </c>
      <c r="B1443" s="23"/>
      <c r="C1443" s="23" t="s">
        <v>91</v>
      </c>
      <c r="D1443" s="215" t="s">
        <v>1509</v>
      </c>
      <c r="E1443" s="14" t="s">
        <v>17</v>
      </c>
      <c r="F1443" s="145">
        <v>3</v>
      </c>
      <c r="G1443" s="149"/>
      <c r="H1443" s="28"/>
      <c r="I1443" s="11"/>
      <c r="J1443" s="178"/>
      <c r="K1443" s="189">
        <v>4.25</v>
      </c>
      <c r="L1443" s="58">
        <f t="shared" si="723"/>
        <v>3</v>
      </c>
      <c r="M1443" s="101">
        <v>1</v>
      </c>
      <c r="N1443" s="133">
        <f t="shared" si="722"/>
        <v>3</v>
      </c>
      <c r="O1443" s="25"/>
      <c r="P1443" s="25"/>
      <c r="Q1443" s="11">
        <f t="shared" si="715"/>
        <v>0</v>
      </c>
      <c r="R1443" s="11">
        <f t="shared" si="716"/>
        <v>0</v>
      </c>
      <c r="S1443" s="42">
        <f t="shared" si="717"/>
        <v>0</v>
      </c>
      <c r="T1443" s="42"/>
      <c r="U1443" s="91"/>
      <c r="V1443" s="91"/>
      <c r="W1443" s="91"/>
      <c r="X1443" s="91"/>
      <c r="Y1443" s="91"/>
    </row>
    <row r="1444" spans="1:25" s="92" customFormat="1" ht="30" x14ac:dyDescent="0.2">
      <c r="A1444" s="19" t="s">
        <v>2228</v>
      </c>
      <c r="B1444" s="23"/>
      <c r="C1444" s="23" t="s">
        <v>91</v>
      </c>
      <c r="D1444" s="216" t="s">
        <v>1510</v>
      </c>
      <c r="E1444" s="14" t="s">
        <v>17</v>
      </c>
      <c r="F1444" s="146">
        <v>1</v>
      </c>
      <c r="G1444" s="149"/>
      <c r="H1444" s="28"/>
      <c r="I1444" s="11"/>
      <c r="J1444" s="178"/>
      <c r="K1444" s="189">
        <v>0.24</v>
      </c>
      <c r="L1444" s="58">
        <f t="shared" si="723"/>
        <v>1</v>
      </c>
      <c r="M1444" s="101">
        <v>1</v>
      </c>
      <c r="N1444" s="133">
        <f t="shared" si="722"/>
        <v>1</v>
      </c>
      <c r="O1444" s="25"/>
      <c r="P1444" s="25"/>
      <c r="Q1444" s="11">
        <f t="shared" si="715"/>
        <v>0</v>
      </c>
      <c r="R1444" s="11">
        <f t="shared" si="716"/>
        <v>0</v>
      </c>
      <c r="S1444" s="42">
        <f t="shared" si="717"/>
        <v>0</v>
      </c>
      <c r="T1444" s="42"/>
      <c r="U1444" s="91"/>
      <c r="V1444" s="91"/>
      <c r="W1444" s="91"/>
      <c r="X1444" s="91"/>
      <c r="Y1444" s="91"/>
    </row>
    <row r="1445" spans="1:25" s="92" customFormat="1" ht="30" x14ac:dyDescent="0.2">
      <c r="A1445" s="19" t="s">
        <v>2229</v>
      </c>
      <c r="B1445" s="23"/>
      <c r="C1445" s="23" t="s">
        <v>91</v>
      </c>
      <c r="D1445" s="215" t="s">
        <v>1511</v>
      </c>
      <c r="E1445" s="14" t="s">
        <v>17</v>
      </c>
      <c r="F1445" s="145">
        <v>1</v>
      </c>
      <c r="G1445" s="149"/>
      <c r="H1445" s="28"/>
      <c r="I1445" s="11"/>
      <c r="J1445" s="178"/>
      <c r="K1445" s="189">
        <v>0.32</v>
      </c>
      <c r="L1445" s="58">
        <f t="shared" si="723"/>
        <v>1</v>
      </c>
      <c r="M1445" s="101">
        <v>1</v>
      </c>
      <c r="N1445" s="133">
        <f t="shared" si="722"/>
        <v>1</v>
      </c>
      <c r="O1445" s="25"/>
      <c r="P1445" s="25"/>
      <c r="Q1445" s="11">
        <f t="shared" si="715"/>
        <v>0</v>
      </c>
      <c r="R1445" s="11">
        <f t="shared" si="716"/>
        <v>0</v>
      </c>
      <c r="S1445" s="42">
        <f t="shared" si="717"/>
        <v>0</v>
      </c>
      <c r="T1445" s="42"/>
      <c r="U1445" s="91"/>
      <c r="V1445" s="91"/>
      <c r="W1445" s="91"/>
      <c r="X1445" s="91"/>
      <c r="Y1445" s="91"/>
    </row>
    <row r="1446" spans="1:25" s="92" customFormat="1" ht="30" x14ac:dyDescent="0.2">
      <c r="A1446" s="19" t="s">
        <v>2230</v>
      </c>
      <c r="B1446" s="23"/>
      <c r="C1446" s="23" t="s">
        <v>91</v>
      </c>
      <c r="D1446" s="216" t="s">
        <v>1512</v>
      </c>
      <c r="E1446" s="14" t="s">
        <v>17</v>
      </c>
      <c r="F1446" s="146">
        <v>1</v>
      </c>
      <c r="G1446" s="149"/>
      <c r="H1446" s="28"/>
      <c r="I1446" s="11"/>
      <c r="J1446" s="178"/>
      <c r="K1446" s="189">
        <v>0.42</v>
      </c>
      <c r="L1446" s="58">
        <f t="shared" si="723"/>
        <v>1</v>
      </c>
      <c r="M1446" s="101">
        <v>1</v>
      </c>
      <c r="N1446" s="133">
        <f t="shared" si="722"/>
        <v>1</v>
      </c>
      <c r="O1446" s="25"/>
      <c r="P1446" s="25"/>
      <c r="Q1446" s="11">
        <f t="shared" si="715"/>
        <v>0</v>
      </c>
      <c r="R1446" s="11">
        <f t="shared" si="716"/>
        <v>0</v>
      </c>
      <c r="S1446" s="42">
        <f t="shared" si="717"/>
        <v>0</v>
      </c>
      <c r="T1446" s="42"/>
      <c r="U1446" s="91"/>
      <c r="V1446" s="91"/>
      <c r="W1446" s="91"/>
      <c r="X1446" s="91"/>
      <c r="Y1446" s="91"/>
    </row>
    <row r="1447" spans="1:25" s="92" customFormat="1" ht="30" x14ac:dyDescent="0.2">
      <c r="A1447" s="19" t="s">
        <v>2231</v>
      </c>
      <c r="B1447" s="23"/>
      <c r="C1447" s="23" t="s">
        <v>91</v>
      </c>
      <c r="D1447" s="215" t="s">
        <v>1513</v>
      </c>
      <c r="E1447" s="14" t="s">
        <v>17</v>
      </c>
      <c r="F1447" s="145">
        <v>1</v>
      </c>
      <c r="G1447" s="149"/>
      <c r="H1447" s="28"/>
      <c r="I1447" s="11"/>
      <c r="J1447" s="178"/>
      <c r="K1447" s="189">
        <v>0.27</v>
      </c>
      <c r="L1447" s="58">
        <f t="shared" si="723"/>
        <v>1</v>
      </c>
      <c r="M1447" s="101">
        <v>1</v>
      </c>
      <c r="N1447" s="133">
        <f t="shared" si="722"/>
        <v>1</v>
      </c>
      <c r="O1447" s="25"/>
      <c r="P1447" s="25"/>
      <c r="Q1447" s="11">
        <f t="shared" si="715"/>
        <v>0</v>
      </c>
      <c r="R1447" s="11">
        <f t="shared" si="716"/>
        <v>0</v>
      </c>
      <c r="S1447" s="42">
        <f t="shared" si="717"/>
        <v>0</v>
      </c>
      <c r="T1447" s="42"/>
      <c r="U1447" s="91"/>
      <c r="V1447" s="91"/>
      <c r="W1447" s="91"/>
      <c r="X1447" s="91"/>
      <c r="Y1447" s="91"/>
    </row>
    <row r="1448" spans="1:25" s="92" customFormat="1" x14ac:dyDescent="0.2">
      <c r="A1448" s="19" t="s">
        <v>2232</v>
      </c>
      <c r="B1448" s="23"/>
      <c r="C1448" s="23" t="s">
        <v>91</v>
      </c>
      <c r="D1448" s="215" t="s">
        <v>978</v>
      </c>
      <c r="E1448" s="14" t="s">
        <v>3</v>
      </c>
      <c r="F1448" s="186">
        <v>0.18</v>
      </c>
      <c r="G1448" s="149"/>
      <c r="H1448" s="28"/>
      <c r="I1448" s="11"/>
      <c r="J1448" s="178"/>
      <c r="K1448" s="189"/>
      <c r="L1448" s="57">
        <f t="shared" si="723"/>
        <v>0.18</v>
      </c>
      <c r="M1448" s="101">
        <v>1</v>
      </c>
      <c r="N1448" s="133">
        <f t="shared" si="722"/>
        <v>0.18</v>
      </c>
      <c r="O1448" s="25"/>
      <c r="P1448" s="25"/>
      <c r="Q1448" s="11">
        <f t="shared" si="715"/>
        <v>0</v>
      </c>
      <c r="R1448" s="11">
        <f t="shared" si="716"/>
        <v>0</v>
      </c>
      <c r="S1448" s="42">
        <f t="shared" si="717"/>
        <v>0</v>
      </c>
      <c r="T1448" s="42"/>
      <c r="U1448" s="91"/>
      <c r="V1448" s="91"/>
      <c r="W1448" s="91"/>
      <c r="X1448" s="91"/>
      <c r="Y1448" s="91"/>
    </row>
    <row r="1449" spans="1:25" s="88" customFormat="1" x14ac:dyDescent="0.25">
      <c r="A1449" s="44" t="s">
        <v>2233</v>
      </c>
      <c r="B1449" s="230" t="s">
        <v>1627</v>
      </c>
      <c r="C1449" s="40" t="s">
        <v>90</v>
      </c>
      <c r="D1449" s="72" t="s">
        <v>192</v>
      </c>
      <c r="E1449" s="41" t="s">
        <v>17</v>
      </c>
      <c r="F1449" s="71">
        <f>F1450+F1451</f>
        <v>2</v>
      </c>
      <c r="G1449" s="71"/>
      <c r="H1449" s="71"/>
      <c r="I1449" s="71"/>
      <c r="J1449" s="71"/>
      <c r="K1449" s="71"/>
      <c r="L1449" s="73">
        <f t="shared" ref="L1449:L1450" si="724">F1449</f>
        <v>2</v>
      </c>
      <c r="M1449" s="102">
        <v>1</v>
      </c>
      <c r="N1449" s="108">
        <f t="shared" ref="N1449:N1452" si="725">M1449*L1449</f>
        <v>2</v>
      </c>
      <c r="O1449" s="42"/>
      <c r="P1449" s="42"/>
      <c r="Q1449" s="46">
        <f t="shared" si="715"/>
        <v>0</v>
      </c>
      <c r="R1449" s="46">
        <f t="shared" si="716"/>
        <v>0</v>
      </c>
      <c r="S1449" s="42">
        <f t="shared" si="717"/>
        <v>0</v>
      </c>
      <c r="T1449" s="63"/>
      <c r="U1449" s="87"/>
      <c r="V1449" s="87"/>
      <c r="W1449" s="87"/>
      <c r="X1449" s="87"/>
      <c r="Y1449" s="87"/>
    </row>
    <row r="1450" spans="1:25" s="112" customFormat="1" ht="30" x14ac:dyDescent="0.25">
      <c r="A1450" s="23" t="s">
        <v>2235</v>
      </c>
      <c r="B1450" s="23"/>
      <c r="C1450" s="19" t="s">
        <v>91</v>
      </c>
      <c r="D1450" s="215" t="s">
        <v>1514</v>
      </c>
      <c r="E1450" s="28" t="s">
        <v>17</v>
      </c>
      <c r="F1450" s="59">
        <v>1</v>
      </c>
      <c r="G1450" s="59"/>
      <c r="H1450" s="59"/>
      <c r="I1450" s="59"/>
      <c r="J1450" s="71"/>
      <c r="K1450" s="192"/>
      <c r="L1450" s="58">
        <f t="shared" si="724"/>
        <v>1</v>
      </c>
      <c r="M1450" s="101">
        <v>1</v>
      </c>
      <c r="N1450" s="133">
        <f t="shared" si="725"/>
        <v>1</v>
      </c>
      <c r="O1450" s="25"/>
      <c r="P1450" s="25"/>
      <c r="Q1450" s="11">
        <f t="shared" si="715"/>
        <v>0</v>
      </c>
      <c r="R1450" s="11">
        <f t="shared" si="716"/>
        <v>0</v>
      </c>
      <c r="S1450" s="42">
        <f t="shared" si="717"/>
        <v>0</v>
      </c>
      <c r="T1450" s="60"/>
      <c r="U1450" s="111"/>
      <c r="V1450" s="111"/>
      <c r="W1450" s="111"/>
      <c r="X1450" s="111"/>
      <c r="Y1450" s="111"/>
    </row>
    <row r="1451" spans="1:25" s="112" customFormat="1" ht="30" x14ac:dyDescent="0.25">
      <c r="A1451" s="23" t="s">
        <v>2236</v>
      </c>
      <c r="B1451" s="23"/>
      <c r="C1451" s="19" t="s">
        <v>91</v>
      </c>
      <c r="D1451" s="215" t="s">
        <v>1515</v>
      </c>
      <c r="E1451" s="28" t="s">
        <v>17</v>
      </c>
      <c r="F1451" s="59">
        <v>1</v>
      </c>
      <c r="G1451" s="59"/>
      <c r="H1451" s="59"/>
      <c r="I1451" s="59"/>
      <c r="J1451" s="71"/>
      <c r="K1451" s="192"/>
      <c r="L1451" s="58">
        <f t="shared" ref="L1451" si="726">F1451</f>
        <v>1</v>
      </c>
      <c r="M1451" s="101">
        <v>1</v>
      </c>
      <c r="N1451" s="133">
        <f t="shared" ref="N1451" si="727">M1451*L1451</f>
        <v>1</v>
      </c>
      <c r="O1451" s="25"/>
      <c r="P1451" s="25"/>
      <c r="Q1451" s="11">
        <f t="shared" si="715"/>
        <v>0</v>
      </c>
      <c r="R1451" s="11">
        <f t="shared" si="716"/>
        <v>0</v>
      </c>
      <c r="S1451" s="42">
        <f t="shared" si="717"/>
        <v>0</v>
      </c>
      <c r="T1451" s="60"/>
      <c r="U1451" s="111"/>
      <c r="V1451" s="111"/>
      <c r="W1451" s="111"/>
      <c r="X1451" s="111"/>
      <c r="Y1451" s="111"/>
    </row>
    <row r="1452" spans="1:25" s="92" customFormat="1" ht="18.75" customHeight="1" x14ac:dyDescent="0.25">
      <c r="A1452" s="44" t="s">
        <v>2237</v>
      </c>
      <c r="B1452" s="230" t="s">
        <v>1628</v>
      </c>
      <c r="C1452" s="44" t="s">
        <v>90</v>
      </c>
      <c r="D1452" s="51" t="s">
        <v>747</v>
      </c>
      <c r="E1452" s="41" t="s">
        <v>3</v>
      </c>
      <c r="F1452" s="78">
        <f>F1453</f>
        <v>15.44</v>
      </c>
      <c r="G1452" s="41"/>
      <c r="H1452" s="41"/>
      <c r="I1452" s="41"/>
      <c r="J1452" s="41"/>
      <c r="K1452" s="71"/>
      <c r="L1452" s="78">
        <f>F1452</f>
        <v>15.44</v>
      </c>
      <c r="M1452" s="102">
        <v>1</v>
      </c>
      <c r="N1452" s="108">
        <f t="shared" si="725"/>
        <v>15.44</v>
      </c>
      <c r="O1452" s="42"/>
      <c r="P1452" s="42"/>
      <c r="Q1452" s="46">
        <f t="shared" si="715"/>
        <v>0</v>
      </c>
      <c r="R1452" s="46">
        <f t="shared" si="716"/>
        <v>0</v>
      </c>
      <c r="S1452" s="42">
        <f t="shared" si="717"/>
        <v>0</v>
      </c>
      <c r="T1452" s="62"/>
    </row>
    <row r="1453" spans="1:25" s="152" customFormat="1" x14ac:dyDescent="0.25">
      <c r="A1453" s="23" t="s">
        <v>2238</v>
      </c>
      <c r="B1453" s="19"/>
      <c r="C1453" s="19" t="s">
        <v>91</v>
      </c>
      <c r="D1453" s="215" t="s">
        <v>1452</v>
      </c>
      <c r="E1453" s="14" t="s">
        <v>3</v>
      </c>
      <c r="F1453" s="57">
        <v>15.44</v>
      </c>
      <c r="G1453" s="14"/>
      <c r="H1453" s="14"/>
      <c r="I1453" s="14"/>
      <c r="J1453" s="45"/>
      <c r="K1453" s="195"/>
      <c r="L1453" s="57">
        <f>F1453</f>
        <v>15.44</v>
      </c>
      <c r="M1453" s="101">
        <v>1.1000000000000001</v>
      </c>
      <c r="N1453" s="107">
        <f>ROUND(M1453*L1453,2)</f>
        <v>16.98</v>
      </c>
      <c r="O1453" s="11"/>
      <c r="P1453" s="11"/>
      <c r="Q1453" s="11">
        <f t="shared" si="715"/>
        <v>0</v>
      </c>
      <c r="R1453" s="11">
        <f t="shared" si="716"/>
        <v>0</v>
      </c>
      <c r="S1453" s="42">
        <f t="shared" si="717"/>
        <v>0</v>
      </c>
      <c r="T1453" s="60"/>
      <c r="U1453" s="151"/>
    </row>
    <row r="1454" spans="1:25" s="88" customFormat="1" x14ac:dyDescent="0.25">
      <c r="A1454" s="44" t="s">
        <v>2234</v>
      </c>
      <c r="B1454" s="233" t="s">
        <v>2515</v>
      </c>
      <c r="C1454" s="40" t="s">
        <v>90</v>
      </c>
      <c r="D1454" s="72" t="s">
        <v>1449</v>
      </c>
      <c r="E1454" s="41" t="s">
        <v>17</v>
      </c>
      <c r="F1454" s="71">
        <f>F1455</f>
        <v>1</v>
      </c>
      <c r="G1454" s="71"/>
      <c r="H1454" s="71"/>
      <c r="I1454" s="71"/>
      <c r="J1454" s="71"/>
      <c r="K1454" s="71"/>
      <c r="L1454" s="73">
        <f t="shared" ref="L1454:L1455" si="728">F1454</f>
        <v>1</v>
      </c>
      <c r="M1454" s="102">
        <v>1</v>
      </c>
      <c r="N1454" s="108">
        <f t="shared" ref="N1454:N1455" si="729">M1454*L1454</f>
        <v>1</v>
      </c>
      <c r="O1454" s="42"/>
      <c r="P1454" s="42"/>
      <c r="Q1454" s="46">
        <f t="shared" si="715"/>
        <v>0</v>
      </c>
      <c r="R1454" s="46">
        <f t="shared" si="716"/>
        <v>0</v>
      </c>
      <c r="S1454" s="42">
        <f t="shared" si="717"/>
        <v>0</v>
      </c>
      <c r="T1454" s="63"/>
      <c r="U1454" s="87"/>
      <c r="V1454" s="87"/>
      <c r="W1454" s="87"/>
      <c r="X1454" s="87"/>
      <c r="Y1454" s="87"/>
    </row>
    <row r="1455" spans="1:25" s="152" customFormat="1" x14ac:dyDescent="0.25">
      <c r="A1455" s="23" t="s">
        <v>2239</v>
      </c>
      <c r="B1455" s="19"/>
      <c r="C1455" s="19" t="s">
        <v>91</v>
      </c>
      <c r="D1455" s="215" t="s">
        <v>1450</v>
      </c>
      <c r="E1455" s="14" t="s">
        <v>17</v>
      </c>
      <c r="F1455" s="166">
        <v>1</v>
      </c>
      <c r="G1455" s="14"/>
      <c r="H1455" s="14"/>
      <c r="I1455" s="14"/>
      <c r="J1455" s="45"/>
      <c r="K1455" s="195"/>
      <c r="L1455" s="58">
        <f t="shared" si="728"/>
        <v>1</v>
      </c>
      <c r="M1455" s="101">
        <v>1</v>
      </c>
      <c r="N1455" s="133">
        <f t="shared" si="729"/>
        <v>1</v>
      </c>
      <c r="O1455" s="11"/>
      <c r="P1455" s="11"/>
      <c r="Q1455" s="11">
        <f t="shared" si="715"/>
        <v>0</v>
      </c>
      <c r="R1455" s="11">
        <f t="shared" si="716"/>
        <v>0</v>
      </c>
      <c r="S1455" s="42">
        <f t="shared" si="717"/>
        <v>0</v>
      </c>
      <c r="T1455" s="60"/>
      <c r="U1455" s="151"/>
    </row>
    <row r="1456" spans="1:25" s="86" customFormat="1" ht="22.5" customHeight="1" x14ac:dyDescent="0.25">
      <c r="A1456" s="65" t="s">
        <v>74</v>
      </c>
      <c r="B1456" s="65"/>
      <c r="C1456" s="65"/>
      <c r="D1456" s="49" t="s">
        <v>1448</v>
      </c>
      <c r="E1456" s="66"/>
      <c r="F1456" s="67"/>
      <c r="G1456" s="66"/>
      <c r="H1456" s="66"/>
      <c r="I1456" s="66"/>
      <c r="J1456" s="41"/>
      <c r="K1456" s="191"/>
      <c r="L1456" s="144"/>
      <c r="M1456" s="98"/>
      <c r="N1456" s="105"/>
      <c r="O1456" s="68"/>
      <c r="P1456" s="68"/>
      <c r="Q1456" s="39"/>
      <c r="R1456" s="39"/>
      <c r="S1456" s="68"/>
      <c r="T1456" s="68"/>
      <c r="U1456" s="85"/>
      <c r="V1456" s="85"/>
      <c r="W1456" s="85"/>
      <c r="X1456" s="85"/>
      <c r="Y1456" s="85"/>
    </row>
    <row r="1457" spans="1:25" s="92" customFormat="1" ht="32.25" customHeight="1" x14ac:dyDescent="0.25">
      <c r="A1457" s="44" t="s">
        <v>2240</v>
      </c>
      <c r="B1457" s="230" t="s">
        <v>1624</v>
      </c>
      <c r="C1457" s="44" t="s">
        <v>90</v>
      </c>
      <c r="D1457" s="51" t="s">
        <v>92</v>
      </c>
      <c r="E1457" s="41" t="s">
        <v>3</v>
      </c>
      <c r="F1457" s="71"/>
      <c r="G1457" s="41"/>
      <c r="H1457" s="41"/>
      <c r="I1457" s="43"/>
      <c r="J1457" s="43"/>
      <c r="K1457" s="43">
        <f>SUM(K1458:K1473)</f>
        <v>45.24</v>
      </c>
      <c r="L1457" s="43"/>
      <c r="M1457" s="100"/>
      <c r="N1457" s="43">
        <f>K1457</f>
        <v>45.24</v>
      </c>
      <c r="O1457" s="42"/>
      <c r="P1457" s="42"/>
      <c r="Q1457" s="46">
        <f t="shared" si="715"/>
        <v>0</v>
      </c>
      <c r="R1457" s="46">
        <f t="shared" si="716"/>
        <v>0</v>
      </c>
      <c r="S1457" s="42">
        <f t="shared" si="717"/>
        <v>0</v>
      </c>
      <c r="T1457" s="42" t="s">
        <v>93</v>
      </c>
      <c r="U1457" s="91"/>
      <c r="V1457" s="91"/>
      <c r="W1457" s="91"/>
      <c r="X1457" s="91"/>
      <c r="Y1457" s="91"/>
    </row>
    <row r="1458" spans="1:25" s="92" customFormat="1" ht="22.5" customHeight="1" x14ac:dyDescent="0.25">
      <c r="A1458" s="19" t="s">
        <v>2241</v>
      </c>
      <c r="B1458" s="23"/>
      <c r="C1458" s="23" t="s">
        <v>91</v>
      </c>
      <c r="D1458" s="215" t="s">
        <v>1516</v>
      </c>
      <c r="E1458" s="28" t="s">
        <v>1228</v>
      </c>
      <c r="F1458" s="59"/>
      <c r="G1458" s="14">
        <v>0.15</v>
      </c>
      <c r="H1458" s="14">
        <v>0.1</v>
      </c>
      <c r="I1458" s="11">
        <f>(G1458+H1458)*2</f>
        <v>0.5</v>
      </c>
      <c r="J1458" s="74">
        <v>1.41</v>
      </c>
      <c r="K1458" s="189">
        <f>I1458*J1458</f>
        <v>0.71</v>
      </c>
      <c r="L1458" s="11">
        <f>J1458</f>
        <v>1.41</v>
      </c>
      <c r="M1458" s="101">
        <v>1.1000000000000001</v>
      </c>
      <c r="N1458" s="133">
        <f>M1458*L1458</f>
        <v>1.5509999999999999</v>
      </c>
      <c r="O1458" s="25"/>
      <c r="P1458" s="25"/>
      <c r="Q1458" s="11">
        <f t="shared" si="715"/>
        <v>0</v>
      </c>
      <c r="R1458" s="11">
        <f t="shared" si="716"/>
        <v>0</v>
      </c>
      <c r="S1458" s="42">
        <f t="shared" si="717"/>
        <v>0</v>
      </c>
      <c r="T1458" s="42"/>
      <c r="U1458" s="91"/>
      <c r="V1458" s="91"/>
      <c r="W1458" s="91"/>
      <c r="X1458" s="91"/>
      <c r="Y1458" s="91"/>
    </row>
    <row r="1459" spans="1:25" s="92" customFormat="1" ht="22.5" customHeight="1" x14ac:dyDescent="0.25">
      <c r="A1459" s="19" t="s">
        <v>2242</v>
      </c>
      <c r="B1459" s="23"/>
      <c r="C1459" s="23" t="s">
        <v>91</v>
      </c>
      <c r="D1459" s="215" t="s">
        <v>1517</v>
      </c>
      <c r="E1459" s="28" t="s">
        <v>1228</v>
      </c>
      <c r="F1459" s="59"/>
      <c r="G1459" s="14">
        <v>0.2</v>
      </c>
      <c r="H1459" s="14">
        <v>0.1</v>
      </c>
      <c r="I1459" s="11">
        <f>(G1459+H1459)*2</f>
        <v>0.6</v>
      </c>
      <c r="J1459" s="74">
        <v>8.7899999999999991</v>
      </c>
      <c r="K1459" s="189">
        <f>I1459*J1459</f>
        <v>5.27</v>
      </c>
      <c r="L1459" s="11">
        <f>J1459</f>
        <v>8.7899999999999991</v>
      </c>
      <c r="M1459" s="101">
        <v>1.1000000000000001</v>
      </c>
      <c r="N1459" s="133">
        <f>M1459*L1459</f>
        <v>9.6690000000000005</v>
      </c>
      <c r="O1459" s="25"/>
      <c r="P1459" s="25"/>
      <c r="Q1459" s="11">
        <f t="shared" si="715"/>
        <v>0</v>
      </c>
      <c r="R1459" s="11">
        <f t="shared" si="716"/>
        <v>0</v>
      </c>
      <c r="S1459" s="42">
        <f t="shared" si="717"/>
        <v>0</v>
      </c>
      <c r="T1459" s="42"/>
      <c r="U1459" s="91"/>
      <c r="V1459" s="91"/>
      <c r="W1459" s="91"/>
      <c r="X1459" s="91"/>
      <c r="Y1459" s="91"/>
    </row>
    <row r="1460" spans="1:25" s="92" customFormat="1" ht="22.5" customHeight="1" x14ac:dyDescent="0.25">
      <c r="A1460" s="19" t="s">
        <v>2243</v>
      </c>
      <c r="B1460" s="23"/>
      <c r="C1460" s="23" t="s">
        <v>91</v>
      </c>
      <c r="D1460" s="215" t="s">
        <v>1518</v>
      </c>
      <c r="E1460" s="28" t="s">
        <v>1228</v>
      </c>
      <c r="F1460" s="145"/>
      <c r="G1460" s="147">
        <v>0.3</v>
      </c>
      <c r="H1460" s="14">
        <v>0.1</v>
      </c>
      <c r="I1460" s="11">
        <f t="shared" ref="I1460:I1461" si="730">(G1460+H1460)*2</f>
        <v>0.8</v>
      </c>
      <c r="J1460" s="74">
        <v>5.49</v>
      </c>
      <c r="K1460" s="189">
        <f t="shared" ref="K1460:K1461" si="731">I1460*J1460</f>
        <v>4.3899999999999997</v>
      </c>
      <c r="L1460" s="11">
        <f t="shared" ref="L1460:L1461" si="732">J1460</f>
        <v>5.49</v>
      </c>
      <c r="M1460" s="101">
        <v>1.1000000000000001</v>
      </c>
      <c r="N1460" s="181">
        <f>M1460*L1460</f>
        <v>6.0389999999999997</v>
      </c>
      <c r="O1460" s="25"/>
      <c r="P1460" s="25"/>
      <c r="Q1460" s="11">
        <f t="shared" si="715"/>
        <v>0</v>
      </c>
      <c r="R1460" s="11">
        <f t="shared" si="716"/>
        <v>0</v>
      </c>
      <c r="S1460" s="42">
        <f t="shared" si="717"/>
        <v>0</v>
      </c>
      <c r="T1460" s="42"/>
      <c r="U1460" s="91"/>
      <c r="V1460" s="91"/>
      <c r="W1460" s="91"/>
      <c r="X1460" s="91"/>
      <c r="Y1460" s="91"/>
    </row>
    <row r="1461" spans="1:25" s="92" customFormat="1" ht="22.5" customHeight="1" x14ac:dyDescent="0.25">
      <c r="A1461" s="19" t="s">
        <v>2244</v>
      </c>
      <c r="B1461" s="23"/>
      <c r="C1461" s="23" t="s">
        <v>91</v>
      </c>
      <c r="D1461" s="215" t="s">
        <v>1497</v>
      </c>
      <c r="E1461" s="28" t="s">
        <v>1228</v>
      </c>
      <c r="F1461" s="145"/>
      <c r="G1461" s="147">
        <v>0.4</v>
      </c>
      <c r="H1461" s="14">
        <v>0.15</v>
      </c>
      <c r="I1461" s="11">
        <f t="shared" si="730"/>
        <v>1.1000000000000001</v>
      </c>
      <c r="J1461" s="74">
        <v>6.88</v>
      </c>
      <c r="K1461" s="189">
        <f t="shared" si="731"/>
        <v>7.57</v>
      </c>
      <c r="L1461" s="11">
        <f t="shared" si="732"/>
        <v>6.88</v>
      </c>
      <c r="M1461" s="101">
        <v>1.1000000000000001</v>
      </c>
      <c r="N1461" s="133">
        <f t="shared" ref="N1461:N1478" si="733">M1461*L1461</f>
        <v>7.5679999999999996</v>
      </c>
      <c r="O1461" s="25"/>
      <c r="P1461" s="25"/>
      <c r="Q1461" s="11">
        <f t="shared" si="715"/>
        <v>0</v>
      </c>
      <c r="R1461" s="11">
        <f t="shared" si="716"/>
        <v>0</v>
      </c>
      <c r="S1461" s="42">
        <f t="shared" si="717"/>
        <v>0</v>
      </c>
      <c r="T1461" s="42"/>
      <c r="U1461" s="91"/>
      <c r="V1461" s="91"/>
      <c r="W1461" s="91"/>
      <c r="X1461" s="91"/>
      <c r="Y1461" s="91"/>
    </row>
    <row r="1462" spans="1:25" s="92" customFormat="1" ht="22.5" customHeight="1" x14ac:dyDescent="0.25">
      <c r="A1462" s="19" t="s">
        <v>2245</v>
      </c>
      <c r="B1462" s="23"/>
      <c r="C1462" s="23" t="s">
        <v>91</v>
      </c>
      <c r="D1462" s="215" t="s">
        <v>1498</v>
      </c>
      <c r="E1462" s="28" t="s">
        <v>1228</v>
      </c>
      <c r="F1462" s="145"/>
      <c r="G1462" s="147">
        <v>0.5</v>
      </c>
      <c r="H1462" s="14">
        <v>0.3</v>
      </c>
      <c r="I1462" s="11">
        <f>(G1462+H1462)*2</f>
        <v>1.6</v>
      </c>
      <c r="J1462" s="74">
        <v>9.83</v>
      </c>
      <c r="K1462" s="189">
        <f t="shared" ref="K1462" si="734">I1462*J1462</f>
        <v>15.73</v>
      </c>
      <c r="L1462" s="11">
        <f>J1462</f>
        <v>9.83</v>
      </c>
      <c r="M1462" s="101">
        <v>1.1000000000000001</v>
      </c>
      <c r="N1462" s="133">
        <f t="shared" ref="N1462" si="735">M1462*L1462</f>
        <v>10.813000000000001</v>
      </c>
      <c r="O1462" s="25"/>
      <c r="P1462" s="25"/>
      <c r="Q1462" s="11">
        <f t="shared" si="715"/>
        <v>0</v>
      </c>
      <c r="R1462" s="11">
        <f t="shared" si="716"/>
        <v>0</v>
      </c>
      <c r="S1462" s="42">
        <f t="shared" si="717"/>
        <v>0</v>
      </c>
      <c r="T1462" s="42"/>
      <c r="U1462" s="91"/>
      <c r="V1462" s="91"/>
      <c r="W1462" s="91"/>
      <c r="X1462" s="91"/>
      <c r="Y1462" s="91"/>
    </row>
    <row r="1463" spans="1:25" s="92" customFormat="1" ht="22.5" customHeight="1" x14ac:dyDescent="0.2">
      <c r="A1463" s="19" t="s">
        <v>2246</v>
      </c>
      <c r="B1463" s="23"/>
      <c r="C1463" s="23" t="s">
        <v>91</v>
      </c>
      <c r="D1463" s="215" t="s">
        <v>1499</v>
      </c>
      <c r="E1463" s="14" t="s">
        <v>17</v>
      </c>
      <c r="F1463" s="145">
        <v>4</v>
      </c>
      <c r="G1463" s="149"/>
      <c r="H1463" s="28"/>
      <c r="I1463" s="11"/>
      <c r="J1463" s="178"/>
      <c r="K1463" s="189">
        <v>0.4</v>
      </c>
      <c r="L1463" s="58">
        <f t="shared" ref="L1463:L1477" si="736">F1463</f>
        <v>4</v>
      </c>
      <c r="M1463" s="101">
        <v>1</v>
      </c>
      <c r="N1463" s="133">
        <f t="shared" si="733"/>
        <v>4</v>
      </c>
      <c r="O1463" s="25"/>
      <c r="P1463" s="25"/>
      <c r="Q1463" s="11">
        <f t="shared" si="715"/>
        <v>0</v>
      </c>
      <c r="R1463" s="11">
        <f t="shared" si="716"/>
        <v>0</v>
      </c>
      <c r="S1463" s="42">
        <f t="shared" si="717"/>
        <v>0</v>
      </c>
      <c r="T1463" s="42"/>
      <c r="U1463" s="91"/>
      <c r="V1463" s="91"/>
      <c r="W1463" s="91"/>
      <c r="X1463" s="91"/>
      <c r="Y1463" s="91"/>
    </row>
    <row r="1464" spans="1:25" s="92" customFormat="1" ht="22.5" customHeight="1" x14ac:dyDescent="0.2">
      <c r="A1464" s="19" t="s">
        <v>2247</v>
      </c>
      <c r="B1464" s="23"/>
      <c r="C1464" s="23" t="s">
        <v>91</v>
      </c>
      <c r="D1464" s="215" t="s">
        <v>1519</v>
      </c>
      <c r="E1464" s="14" t="s">
        <v>17</v>
      </c>
      <c r="F1464" s="145">
        <v>2</v>
      </c>
      <c r="G1464" s="149"/>
      <c r="H1464" s="28"/>
      <c r="I1464" s="11"/>
      <c r="J1464" s="178"/>
      <c r="K1464" s="189">
        <v>0.3</v>
      </c>
      <c r="L1464" s="58">
        <f t="shared" si="736"/>
        <v>2</v>
      </c>
      <c r="M1464" s="101">
        <v>1</v>
      </c>
      <c r="N1464" s="133">
        <f t="shared" si="733"/>
        <v>2</v>
      </c>
      <c r="O1464" s="25"/>
      <c r="P1464" s="25"/>
      <c r="Q1464" s="11">
        <f t="shared" si="715"/>
        <v>0</v>
      </c>
      <c r="R1464" s="11">
        <f t="shared" si="716"/>
        <v>0</v>
      </c>
      <c r="S1464" s="42">
        <f t="shared" si="717"/>
        <v>0</v>
      </c>
      <c r="T1464" s="42"/>
      <c r="U1464" s="91"/>
      <c r="V1464" s="91"/>
      <c r="W1464" s="91"/>
      <c r="X1464" s="91"/>
      <c r="Y1464" s="91"/>
    </row>
    <row r="1465" spans="1:25" s="92" customFormat="1" ht="22.5" customHeight="1" x14ac:dyDescent="0.2">
      <c r="A1465" s="19" t="s">
        <v>2248</v>
      </c>
      <c r="B1465" s="23"/>
      <c r="C1465" s="23" t="s">
        <v>91</v>
      </c>
      <c r="D1465" s="215" t="s">
        <v>1520</v>
      </c>
      <c r="E1465" s="14" t="s">
        <v>17</v>
      </c>
      <c r="F1465" s="145">
        <v>1</v>
      </c>
      <c r="G1465" s="149"/>
      <c r="H1465" s="28"/>
      <c r="I1465" s="11"/>
      <c r="J1465" s="178"/>
      <c r="K1465" s="189">
        <v>0.33</v>
      </c>
      <c r="L1465" s="58">
        <f t="shared" si="736"/>
        <v>1</v>
      </c>
      <c r="M1465" s="101">
        <v>1</v>
      </c>
      <c r="N1465" s="133">
        <f t="shared" si="733"/>
        <v>1</v>
      </c>
      <c r="O1465" s="25"/>
      <c r="P1465" s="25"/>
      <c r="Q1465" s="11">
        <f t="shared" si="715"/>
        <v>0</v>
      </c>
      <c r="R1465" s="11">
        <f t="shared" si="716"/>
        <v>0</v>
      </c>
      <c r="S1465" s="42">
        <f t="shared" si="717"/>
        <v>0</v>
      </c>
      <c r="T1465" s="42"/>
      <c r="U1465" s="91"/>
      <c r="V1465" s="91"/>
      <c r="W1465" s="91"/>
      <c r="X1465" s="91"/>
      <c r="Y1465" s="91"/>
    </row>
    <row r="1466" spans="1:25" s="92" customFormat="1" ht="38.25" customHeight="1" x14ac:dyDescent="0.2">
      <c r="A1466" s="19" t="s">
        <v>2249</v>
      </c>
      <c r="B1466" s="23"/>
      <c r="C1466" s="23" t="s">
        <v>91</v>
      </c>
      <c r="D1466" s="215" t="s">
        <v>1521</v>
      </c>
      <c r="E1466" s="14" t="s">
        <v>17</v>
      </c>
      <c r="F1466" s="145">
        <v>6</v>
      </c>
      <c r="G1466" s="149"/>
      <c r="H1466" s="28"/>
      <c r="I1466" s="11"/>
      <c r="J1466" s="178"/>
      <c r="K1466" s="189">
        <v>0.86</v>
      </c>
      <c r="L1466" s="58">
        <f t="shared" si="736"/>
        <v>6</v>
      </c>
      <c r="M1466" s="101">
        <v>1</v>
      </c>
      <c r="N1466" s="133">
        <f t="shared" si="733"/>
        <v>6</v>
      </c>
      <c r="O1466" s="25"/>
      <c r="P1466" s="25"/>
      <c r="Q1466" s="11">
        <f t="shared" si="715"/>
        <v>0</v>
      </c>
      <c r="R1466" s="11">
        <f t="shared" si="716"/>
        <v>0</v>
      </c>
      <c r="S1466" s="42">
        <f t="shared" si="717"/>
        <v>0</v>
      </c>
      <c r="T1466" s="42"/>
      <c r="U1466" s="91"/>
      <c r="V1466" s="91"/>
      <c r="W1466" s="91"/>
      <c r="X1466" s="91"/>
      <c r="Y1466" s="91"/>
    </row>
    <row r="1467" spans="1:25" s="92" customFormat="1" ht="38.25" customHeight="1" x14ac:dyDescent="0.2">
      <c r="A1467" s="19" t="s">
        <v>2250</v>
      </c>
      <c r="B1467" s="23"/>
      <c r="C1467" s="23" t="s">
        <v>91</v>
      </c>
      <c r="D1467" s="215" t="s">
        <v>1522</v>
      </c>
      <c r="E1467" s="14" t="s">
        <v>17</v>
      </c>
      <c r="F1467" s="145">
        <v>1</v>
      </c>
      <c r="G1467" s="149"/>
      <c r="H1467" s="28"/>
      <c r="I1467" s="11"/>
      <c r="J1467" s="178"/>
      <c r="K1467" s="189">
        <v>0.37</v>
      </c>
      <c r="L1467" s="58">
        <f t="shared" si="736"/>
        <v>1</v>
      </c>
      <c r="M1467" s="101">
        <v>1</v>
      </c>
      <c r="N1467" s="133">
        <f t="shared" si="733"/>
        <v>1</v>
      </c>
      <c r="O1467" s="25"/>
      <c r="P1467" s="25"/>
      <c r="Q1467" s="11">
        <f t="shared" si="715"/>
        <v>0</v>
      </c>
      <c r="R1467" s="11">
        <f t="shared" si="716"/>
        <v>0</v>
      </c>
      <c r="S1467" s="42">
        <f t="shared" si="717"/>
        <v>0</v>
      </c>
      <c r="T1467" s="42"/>
      <c r="U1467" s="91"/>
      <c r="V1467" s="91"/>
      <c r="W1467" s="91"/>
      <c r="X1467" s="91"/>
      <c r="Y1467" s="91"/>
    </row>
    <row r="1468" spans="1:25" s="92" customFormat="1" ht="38.25" customHeight="1" x14ac:dyDescent="0.2">
      <c r="A1468" s="19" t="s">
        <v>2251</v>
      </c>
      <c r="B1468" s="23"/>
      <c r="C1468" s="23" t="s">
        <v>91</v>
      </c>
      <c r="D1468" s="215" t="s">
        <v>1523</v>
      </c>
      <c r="E1468" s="14" t="s">
        <v>17</v>
      </c>
      <c r="F1468" s="145">
        <v>2</v>
      </c>
      <c r="G1468" s="149"/>
      <c r="H1468" s="28"/>
      <c r="I1468" s="11"/>
      <c r="J1468" s="178"/>
      <c r="K1468" s="189">
        <v>0.91</v>
      </c>
      <c r="L1468" s="58">
        <f t="shared" si="736"/>
        <v>2</v>
      </c>
      <c r="M1468" s="101">
        <v>1</v>
      </c>
      <c r="N1468" s="133">
        <f t="shared" si="733"/>
        <v>2</v>
      </c>
      <c r="O1468" s="25"/>
      <c r="P1468" s="25"/>
      <c r="Q1468" s="11">
        <f t="shared" si="715"/>
        <v>0</v>
      </c>
      <c r="R1468" s="11">
        <f t="shared" si="716"/>
        <v>0</v>
      </c>
      <c r="S1468" s="42">
        <f t="shared" si="717"/>
        <v>0</v>
      </c>
      <c r="T1468" s="42"/>
      <c r="U1468" s="91"/>
      <c r="V1468" s="91"/>
      <c r="W1468" s="91"/>
      <c r="X1468" s="91"/>
      <c r="Y1468" s="91"/>
    </row>
    <row r="1469" spans="1:25" s="92" customFormat="1" ht="30" x14ac:dyDescent="0.2">
      <c r="A1469" s="19" t="s">
        <v>2252</v>
      </c>
      <c r="B1469" s="23"/>
      <c r="C1469" s="23" t="s">
        <v>91</v>
      </c>
      <c r="D1469" s="215" t="s">
        <v>1524</v>
      </c>
      <c r="E1469" s="14" t="s">
        <v>17</v>
      </c>
      <c r="F1469" s="145">
        <v>3</v>
      </c>
      <c r="G1469" s="149"/>
      <c r="H1469" s="28"/>
      <c r="I1469" s="11"/>
      <c r="J1469" s="178"/>
      <c r="K1469" s="189">
        <v>2.74</v>
      </c>
      <c r="L1469" s="58">
        <f t="shared" si="736"/>
        <v>3</v>
      </c>
      <c r="M1469" s="101">
        <v>1</v>
      </c>
      <c r="N1469" s="133">
        <f t="shared" si="733"/>
        <v>3</v>
      </c>
      <c r="O1469" s="25"/>
      <c r="P1469" s="25"/>
      <c r="Q1469" s="11">
        <f t="shared" si="715"/>
        <v>0</v>
      </c>
      <c r="R1469" s="11">
        <f t="shared" si="716"/>
        <v>0</v>
      </c>
      <c r="S1469" s="42">
        <f t="shared" si="717"/>
        <v>0</v>
      </c>
      <c r="T1469" s="42"/>
      <c r="U1469" s="91"/>
      <c r="V1469" s="91"/>
      <c r="W1469" s="91"/>
      <c r="X1469" s="91"/>
      <c r="Y1469" s="91"/>
    </row>
    <row r="1470" spans="1:25" s="92" customFormat="1" ht="30" x14ac:dyDescent="0.2">
      <c r="A1470" s="19" t="s">
        <v>2253</v>
      </c>
      <c r="B1470" s="23"/>
      <c r="C1470" s="23" t="s">
        <v>91</v>
      </c>
      <c r="D1470" s="215" t="s">
        <v>1509</v>
      </c>
      <c r="E1470" s="14" t="s">
        <v>17</v>
      </c>
      <c r="F1470" s="145">
        <v>3</v>
      </c>
      <c r="G1470" s="149"/>
      <c r="H1470" s="28"/>
      <c r="I1470" s="11"/>
      <c r="J1470" s="178"/>
      <c r="K1470" s="189">
        <v>4.25</v>
      </c>
      <c r="L1470" s="58">
        <f t="shared" si="736"/>
        <v>3</v>
      </c>
      <c r="M1470" s="101">
        <v>1</v>
      </c>
      <c r="N1470" s="133">
        <f t="shared" si="733"/>
        <v>3</v>
      </c>
      <c r="O1470" s="25"/>
      <c r="P1470" s="25"/>
      <c r="Q1470" s="11">
        <f t="shared" si="715"/>
        <v>0</v>
      </c>
      <c r="R1470" s="11">
        <f t="shared" si="716"/>
        <v>0</v>
      </c>
      <c r="S1470" s="42">
        <f t="shared" si="717"/>
        <v>0</v>
      </c>
      <c r="T1470" s="42"/>
      <c r="U1470" s="91"/>
      <c r="V1470" s="91"/>
      <c r="W1470" s="91"/>
      <c r="X1470" s="91"/>
      <c r="Y1470" s="91"/>
    </row>
    <row r="1471" spans="1:25" s="92" customFormat="1" ht="30" x14ac:dyDescent="0.2">
      <c r="A1471" s="19" t="s">
        <v>2254</v>
      </c>
      <c r="B1471" s="23"/>
      <c r="C1471" s="23" t="s">
        <v>91</v>
      </c>
      <c r="D1471" s="215" t="s">
        <v>1525</v>
      </c>
      <c r="E1471" s="14" t="s">
        <v>17</v>
      </c>
      <c r="F1471" s="145">
        <v>2</v>
      </c>
      <c r="G1471" s="149"/>
      <c r="H1471" s="28"/>
      <c r="I1471" s="11"/>
      <c r="J1471" s="178"/>
      <c r="K1471" s="189">
        <v>0.42</v>
      </c>
      <c r="L1471" s="58">
        <f t="shared" si="736"/>
        <v>2</v>
      </c>
      <c r="M1471" s="101">
        <v>1</v>
      </c>
      <c r="N1471" s="133">
        <f t="shared" si="733"/>
        <v>2</v>
      </c>
      <c r="O1471" s="25"/>
      <c r="P1471" s="25"/>
      <c r="Q1471" s="11">
        <f t="shared" si="715"/>
        <v>0</v>
      </c>
      <c r="R1471" s="11">
        <f t="shared" si="716"/>
        <v>0</v>
      </c>
      <c r="S1471" s="42">
        <f t="shared" si="717"/>
        <v>0</v>
      </c>
      <c r="T1471" s="42"/>
      <c r="U1471" s="91"/>
      <c r="V1471" s="91"/>
      <c r="W1471" s="91"/>
      <c r="X1471" s="91"/>
      <c r="Y1471" s="91"/>
    </row>
    <row r="1472" spans="1:25" s="92" customFormat="1" ht="30" x14ac:dyDescent="0.2">
      <c r="A1472" s="19" t="s">
        <v>2255</v>
      </c>
      <c r="B1472" s="23"/>
      <c r="C1472" s="23" t="s">
        <v>91</v>
      </c>
      <c r="D1472" s="215" t="s">
        <v>1526</v>
      </c>
      <c r="E1472" s="14" t="s">
        <v>17</v>
      </c>
      <c r="F1472" s="145">
        <v>2</v>
      </c>
      <c r="G1472" s="149"/>
      <c r="H1472" s="28"/>
      <c r="I1472" s="11"/>
      <c r="J1472" s="178"/>
      <c r="K1472" s="189">
        <v>0.56999999999999995</v>
      </c>
      <c r="L1472" s="58">
        <f t="shared" si="736"/>
        <v>2</v>
      </c>
      <c r="M1472" s="101">
        <v>1</v>
      </c>
      <c r="N1472" s="133">
        <f t="shared" si="733"/>
        <v>2</v>
      </c>
      <c r="O1472" s="25"/>
      <c r="P1472" s="25"/>
      <c r="Q1472" s="11">
        <f t="shared" si="715"/>
        <v>0</v>
      </c>
      <c r="R1472" s="11">
        <f t="shared" si="716"/>
        <v>0</v>
      </c>
      <c r="S1472" s="42">
        <f t="shared" si="717"/>
        <v>0</v>
      </c>
      <c r="T1472" s="42"/>
      <c r="U1472" s="91"/>
      <c r="V1472" s="91"/>
      <c r="W1472" s="91"/>
      <c r="X1472" s="91"/>
      <c r="Y1472" s="91"/>
    </row>
    <row r="1473" spans="1:25" s="92" customFormat="1" ht="30" x14ac:dyDescent="0.2">
      <c r="A1473" s="19" t="s">
        <v>2256</v>
      </c>
      <c r="B1473" s="23"/>
      <c r="C1473" s="23" t="s">
        <v>91</v>
      </c>
      <c r="D1473" s="215" t="s">
        <v>1512</v>
      </c>
      <c r="E1473" s="14" t="s">
        <v>17</v>
      </c>
      <c r="F1473" s="145">
        <v>1</v>
      </c>
      <c r="G1473" s="149"/>
      <c r="H1473" s="28"/>
      <c r="I1473" s="11"/>
      <c r="J1473" s="178"/>
      <c r="K1473" s="189">
        <v>0.42</v>
      </c>
      <c r="L1473" s="58">
        <f t="shared" si="736"/>
        <v>1</v>
      </c>
      <c r="M1473" s="101">
        <v>1</v>
      </c>
      <c r="N1473" s="133">
        <f t="shared" si="733"/>
        <v>1</v>
      </c>
      <c r="O1473" s="25"/>
      <c r="P1473" s="25"/>
      <c r="Q1473" s="11">
        <f t="shared" si="715"/>
        <v>0</v>
      </c>
      <c r="R1473" s="11">
        <f t="shared" si="716"/>
        <v>0</v>
      </c>
      <c r="S1473" s="42">
        <f t="shared" si="717"/>
        <v>0</v>
      </c>
      <c r="T1473" s="42"/>
      <c r="U1473" s="91"/>
      <c r="V1473" s="91"/>
      <c r="W1473" s="91"/>
      <c r="X1473" s="91"/>
      <c r="Y1473" s="91"/>
    </row>
    <row r="1474" spans="1:25" s="92" customFormat="1" x14ac:dyDescent="0.2">
      <c r="A1474" s="19" t="s">
        <v>2257</v>
      </c>
      <c r="B1474" s="23"/>
      <c r="C1474" s="23" t="s">
        <v>91</v>
      </c>
      <c r="D1474" s="214" t="s">
        <v>978</v>
      </c>
      <c r="E1474" s="14" t="s">
        <v>3</v>
      </c>
      <c r="F1474" s="186">
        <v>0.12</v>
      </c>
      <c r="G1474" s="149"/>
      <c r="H1474" s="28"/>
      <c r="I1474" s="11"/>
      <c r="J1474" s="178"/>
      <c r="K1474" s="189"/>
      <c r="L1474" s="57">
        <f t="shared" si="736"/>
        <v>0.12</v>
      </c>
      <c r="M1474" s="101">
        <v>1</v>
      </c>
      <c r="N1474" s="133">
        <f t="shared" si="733"/>
        <v>0.12</v>
      </c>
      <c r="O1474" s="25"/>
      <c r="P1474" s="25"/>
      <c r="Q1474" s="11">
        <f t="shared" si="715"/>
        <v>0</v>
      </c>
      <c r="R1474" s="11">
        <f t="shared" si="716"/>
        <v>0</v>
      </c>
      <c r="S1474" s="42">
        <f t="shared" si="717"/>
        <v>0</v>
      </c>
      <c r="T1474" s="42"/>
      <c r="U1474" s="91"/>
      <c r="V1474" s="91"/>
      <c r="W1474" s="91"/>
      <c r="X1474" s="91"/>
      <c r="Y1474" s="91"/>
    </row>
    <row r="1475" spans="1:25" s="88" customFormat="1" x14ac:dyDescent="0.25">
      <c r="A1475" s="44" t="s">
        <v>2030</v>
      </c>
      <c r="B1475" s="230" t="s">
        <v>1627</v>
      </c>
      <c r="C1475" s="40" t="s">
        <v>90</v>
      </c>
      <c r="D1475" s="72" t="s">
        <v>192</v>
      </c>
      <c r="E1475" s="41" t="s">
        <v>17</v>
      </c>
      <c r="F1475" s="71">
        <f>F1476+F1477</f>
        <v>2</v>
      </c>
      <c r="G1475" s="71"/>
      <c r="H1475" s="71"/>
      <c r="I1475" s="71"/>
      <c r="J1475" s="71"/>
      <c r="K1475" s="71"/>
      <c r="L1475" s="73">
        <f t="shared" si="736"/>
        <v>2</v>
      </c>
      <c r="M1475" s="102">
        <v>1</v>
      </c>
      <c r="N1475" s="108">
        <f t="shared" si="733"/>
        <v>2</v>
      </c>
      <c r="O1475" s="42"/>
      <c r="P1475" s="42"/>
      <c r="Q1475" s="46">
        <f t="shared" si="715"/>
        <v>0</v>
      </c>
      <c r="R1475" s="46">
        <f t="shared" si="716"/>
        <v>0</v>
      </c>
      <c r="S1475" s="42">
        <f t="shared" si="717"/>
        <v>0</v>
      </c>
      <c r="T1475" s="63"/>
      <c r="U1475" s="87"/>
      <c r="V1475" s="87"/>
      <c r="W1475" s="87"/>
      <c r="X1475" s="87"/>
      <c r="Y1475" s="87"/>
    </row>
    <row r="1476" spans="1:25" s="112" customFormat="1" ht="30" x14ac:dyDescent="0.25">
      <c r="A1476" s="23" t="s">
        <v>2258</v>
      </c>
      <c r="B1476" s="23"/>
      <c r="C1476" s="19" t="s">
        <v>91</v>
      </c>
      <c r="D1476" s="215" t="s">
        <v>1514</v>
      </c>
      <c r="E1476" s="28" t="s">
        <v>17</v>
      </c>
      <c r="F1476" s="59">
        <v>1</v>
      </c>
      <c r="G1476" s="59"/>
      <c r="H1476" s="59"/>
      <c r="I1476" s="59"/>
      <c r="J1476" s="71"/>
      <c r="K1476" s="192"/>
      <c r="L1476" s="58">
        <f t="shared" si="736"/>
        <v>1</v>
      </c>
      <c r="M1476" s="101">
        <v>1</v>
      </c>
      <c r="N1476" s="133">
        <f t="shared" si="733"/>
        <v>1</v>
      </c>
      <c r="O1476" s="25"/>
      <c r="P1476" s="25"/>
      <c r="Q1476" s="11">
        <f t="shared" si="715"/>
        <v>0</v>
      </c>
      <c r="R1476" s="11">
        <f t="shared" si="716"/>
        <v>0</v>
      </c>
      <c r="S1476" s="42">
        <f t="shared" si="717"/>
        <v>0</v>
      </c>
      <c r="T1476" s="60"/>
      <c r="U1476" s="111"/>
      <c r="V1476" s="111"/>
      <c r="W1476" s="111"/>
      <c r="X1476" s="111"/>
      <c r="Y1476" s="111"/>
    </row>
    <row r="1477" spans="1:25" s="112" customFormat="1" ht="41.25" customHeight="1" x14ac:dyDescent="0.25">
      <c r="A1477" s="23" t="s">
        <v>2259</v>
      </c>
      <c r="B1477" s="23"/>
      <c r="C1477" s="19" t="s">
        <v>91</v>
      </c>
      <c r="D1477" s="215" t="s">
        <v>1451</v>
      </c>
      <c r="E1477" s="28" t="s">
        <v>17</v>
      </c>
      <c r="F1477" s="59">
        <v>1</v>
      </c>
      <c r="G1477" s="59"/>
      <c r="H1477" s="59"/>
      <c r="I1477" s="59"/>
      <c r="J1477" s="71"/>
      <c r="K1477" s="192"/>
      <c r="L1477" s="58">
        <f t="shared" si="736"/>
        <v>1</v>
      </c>
      <c r="M1477" s="101">
        <v>1</v>
      </c>
      <c r="N1477" s="133">
        <f t="shared" si="733"/>
        <v>1</v>
      </c>
      <c r="O1477" s="25"/>
      <c r="P1477" s="25"/>
      <c r="Q1477" s="11">
        <f t="shared" si="715"/>
        <v>0</v>
      </c>
      <c r="R1477" s="11">
        <f t="shared" si="716"/>
        <v>0</v>
      </c>
      <c r="S1477" s="42">
        <f t="shared" si="717"/>
        <v>0</v>
      </c>
      <c r="T1477" s="60"/>
      <c r="U1477" s="111"/>
      <c r="V1477" s="111"/>
      <c r="W1477" s="111"/>
      <c r="X1477" s="111"/>
      <c r="Y1477" s="111"/>
    </row>
    <row r="1478" spans="1:25" s="92" customFormat="1" ht="18.75" customHeight="1" x14ac:dyDescent="0.25">
      <c r="A1478" s="44" t="s">
        <v>2260</v>
      </c>
      <c r="B1478" s="230" t="s">
        <v>1628</v>
      </c>
      <c r="C1478" s="44" t="s">
        <v>90</v>
      </c>
      <c r="D1478" s="51" t="s">
        <v>747</v>
      </c>
      <c r="E1478" s="41" t="s">
        <v>3</v>
      </c>
      <c r="F1478" s="78">
        <f>F1479</f>
        <v>19.93</v>
      </c>
      <c r="G1478" s="41"/>
      <c r="H1478" s="41"/>
      <c r="I1478" s="41"/>
      <c r="J1478" s="41"/>
      <c r="K1478" s="71"/>
      <c r="L1478" s="78">
        <f>F1478</f>
        <v>19.93</v>
      </c>
      <c r="M1478" s="102">
        <v>1</v>
      </c>
      <c r="N1478" s="108">
        <f t="shared" si="733"/>
        <v>19.93</v>
      </c>
      <c r="O1478" s="42"/>
      <c r="P1478" s="42"/>
      <c r="Q1478" s="46">
        <f t="shared" si="715"/>
        <v>0</v>
      </c>
      <c r="R1478" s="46">
        <f t="shared" si="716"/>
        <v>0</v>
      </c>
      <c r="S1478" s="42">
        <f t="shared" si="717"/>
        <v>0</v>
      </c>
      <c r="T1478" s="62"/>
    </row>
    <row r="1479" spans="1:25" s="152" customFormat="1" x14ac:dyDescent="0.25">
      <c r="A1479" s="23" t="s">
        <v>2261</v>
      </c>
      <c r="B1479" s="19"/>
      <c r="C1479" s="19" t="s">
        <v>91</v>
      </c>
      <c r="D1479" s="214" t="s">
        <v>1452</v>
      </c>
      <c r="E1479" s="14" t="s">
        <v>3</v>
      </c>
      <c r="F1479" s="57">
        <v>19.93</v>
      </c>
      <c r="G1479" s="14"/>
      <c r="H1479" s="14"/>
      <c r="I1479" s="14"/>
      <c r="J1479" s="45"/>
      <c r="K1479" s="195"/>
      <c r="L1479" s="57">
        <f>F1479</f>
        <v>19.93</v>
      </c>
      <c r="M1479" s="101">
        <v>1.1000000000000001</v>
      </c>
      <c r="N1479" s="107">
        <f>ROUND(M1479*L1479,2)</f>
        <v>21.92</v>
      </c>
      <c r="O1479" s="11"/>
      <c r="P1479" s="11"/>
      <c r="Q1479" s="11">
        <f t="shared" si="715"/>
        <v>0</v>
      </c>
      <c r="R1479" s="11">
        <f t="shared" si="716"/>
        <v>0</v>
      </c>
      <c r="S1479" s="42">
        <f t="shared" si="717"/>
        <v>0</v>
      </c>
      <c r="T1479" s="60"/>
      <c r="U1479" s="151"/>
    </row>
    <row r="1480" spans="1:25" s="88" customFormat="1" x14ac:dyDescent="0.25">
      <c r="A1480" s="44" t="s">
        <v>2262</v>
      </c>
      <c r="B1480" s="233" t="s">
        <v>2515</v>
      </c>
      <c r="C1480" s="40" t="s">
        <v>90</v>
      </c>
      <c r="D1480" s="72" t="s">
        <v>1449</v>
      </c>
      <c r="E1480" s="41" t="s">
        <v>17</v>
      </c>
      <c r="F1480" s="71">
        <f>F1481</f>
        <v>1</v>
      </c>
      <c r="G1480" s="71"/>
      <c r="H1480" s="71"/>
      <c r="I1480" s="71"/>
      <c r="J1480" s="71"/>
      <c r="K1480" s="71"/>
      <c r="L1480" s="73">
        <f t="shared" ref="L1480:L1481" si="737">F1480</f>
        <v>1</v>
      </c>
      <c r="M1480" s="102">
        <v>1</v>
      </c>
      <c r="N1480" s="108">
        <f t="shared" ref="N1480:N1482" si="738">M1480*L1480</f>
        <v>1</v>
      </c>
      <c r="O1480" s="42"/>
      <c r="P1480" s="42"/>
      <c r="Q1480" s="46">
        <f t="shared" si="715"/>
        <v>0</v>
      </c>
      <c r="R1480" s="46">
        <f t="shared" si="716"/>
        <v>0</v>
      </c>
      <c r="S1480" s="42">
        <f t="shared" si="717"/>
        <v>0</v>
      </c>
      <c r="T1480" s="63"/>
      <c r="U1480" s="87"/>
      <c r="V1480" s="87"/>
      <c r="W1480" s="87"/>
      <c r="X1480" s="87"/>
      <c r="Y1480" s="87"/>
    </row>
    <row r="1481" spans="1:25" s="152" customFormat="1" x14ac:dyDescent="0.25">
      <c r="A1481" s="23" t="s">
        <v>2263</v>
      </c>
      <c r="B1481" s="19"/>
      <c r="C1481" s="19" t="s">
        <v>91</v>
      </c>
      <c r="D1481" s="215" t="s">
        <v>1527</v>
      </c>
      <c r="E1481" s="14" t="s">
        <v>17</v>
      </c>
      <c r="F1481" s="166">
        <v>1</v>
      </c>
      <c r="G1481" s="14"/>
      <c r="H1481" s="14"/>
      <c r="I1481" s="14"/>
      <c r="J1481" s="45"/>
      <c r="K1481" s="195"/>
      <c r="L1481" s="58">
        <f t="shared" si="737"/>
        <v>1</v>
      </c>
      <c r="M1481" s="101">
        <v>1</v>
      </c>
      <c r="N1481" s="133">
        <f t="shared" si="738"/>
        <v>1</v>
      </c>
      <c r="O1481" s="11"/>
      <c r="P1481" s="11"/>
      <c r="Q1481" s="11">
        <f t="shared" si="715"/>
        <v>0</v>
      </c>
      <c r="R1481" s="11">
        <f t="shared" si="716"/>
        <v>0</v>
      </c>
      <c r="S1481" s="42">
        <f t="shared" si="717"/>
        <v>0</v>
      </c>
      <c r="T1481" s="60"/>
      <c r="U1481" s="151"/>
    </row>
    <row r="1482" spans="1:25" s="92" customFormat="1" ht="18.75" customHeight="1" x14ac:dyDescent="0.25">
      <c r="A1482" s="44" t="s">
        <v>2264</v>
      </c>
      <c r="B1482" s="230" t="s">
        <v>1626</v>
      </c>
      <c r="C1482" s="44" t="s">
        <v>90</v>
      </c>
      <c r="D1482" s="51" t="s">
        <v>876</v>
      </c>
      <c r="E1482" s="41" t="s">
        <v>3</v>
      </c>
      <c r="F1482" s="78">
        <f>F1483</f>
        <v>8.48</v>
      </c>
      <c r="G1482" s="41"/>
      <c r="H1482" s="41"/>
      <c r="I1482" s="41"/>
      <c r="J1482" s="41"/>
      <c r="K1482" s="71"/>
      <c r="L1482" s="78">
        <f>F1482</f>
        <v>8.48</v>
      </c>
      <c r="M1482" s="102">
        <v>1</v>
      </c>
      <c r="N1482" s="108">
        <f t="shared" si="738"/>
        <v>8.48</v>
      </c>
      <c r="O1482" s="42"/>
      <c r="P1482" s="42"/>
      <c r="Q1482" s="46">
        <f t="shared" si="715"/>
        <v>0</v>
      </c>
      <c r="R1482" s="46">
        <f t="shared" si="716"/>
        <v>0</v>
      </c>
      <c r="S1482" s="42">
        <f t="shared" si="717"/>
        <v>0</v>
      </c>
      <c r="T1482" s="62"/>
    </row>
    <row r="1483" spans="1:25" s="152" customFormat="1" ht="30" x14ac:dyDescent="0.25">
      <c r="A1483" s="19" t="s">
        <v>2265</v>
      </c>
      <c r="B1483" s="19"/>
      <c r="C1483" s="19" t="s">
        <v>91</v>
      </c>
      <c r="D1483" s="69" t="s">
        <v>172</v>
      </c>
      <c r="E1483" s="14" t="s">
        <v>3</v>
      </c>
      <c r="F1483" s="57">
        <v>8.48</v>
      </c>
      <c r="G1483" s="14"/>
      <c r="H1483" s="14"/>
      <c r="I1483" s="14"/>
      <c r="J1483" s="14"/>
      <c r="K1483" s="58"/>
      <c r="L1483" s="57">
        <f>F1483</f>
        <v>8.48</v>
      </c>
      <c r="M1483" s="101">
        <v>1.1000000000000001</v>
      </c>
      <c r="N1483" s="107">
        <f>ROUND(M1483*L1483,2)</f>
        <v>9.33</v>
      </c>
      <c r="O1483" s="11"/>
      <c r="P1483" s="11"/>
      <c r="Q1483" s="11">
        <f t="shared" si="715"/>
        <v>0</v>
      </c>
      <c r="R1483" s="11">
        <f t="shared" si="716"/>
        <v>0</v>
      </c>
      <c r="S1483" s="25">
        <f t="shared" si="717"/>
        <v>0</v>
      </c>
      <c r="T1483" s="60"/>
      <c r="U1483" s="151"/>
    </row>
    <row r="1484" spans="1:25" s="152" customFormat="1" ht="25.5" customHeight="1" x14ac:dyDescent="0.25">
      <c r="A1484" s="19" t="s">
        <v>2573</v>
      </c>
      <c r="B1484" s="19"/>
      <c r="C1484" s="19" t="s">
        <v>91</v>
      </c>
      <c r="D1484" s="69" t="s">
        <v>2516</v>
      </c>
      <c r="E1484" s="14" t="s">
        <v>2</v>
      </c>
      <c r="F1484" s="294">
        <f>F1483</f>
        <v>8.48</v>
      </c>
      <c r="G1484" s="294"/>
      <c r="H1484" s="294"/>
      <c r="I1484" s="294"/>
      <c r="J1484" s="294"/>
      <c r="K1484" s="294">
        <f>F1484</f>
        <v>8.48</v>
      </c>
      <c r="L1484" s="294">
        <f>K1484</f>
        <v>8.48</v>
      </c>
      <c r="M1484" s="295">
        <v>1</v>
      </c>
      <c r="N1484" s="107">
        <f>ROUND(M1484*L1484,2)</f>
        <v>8.48</v>
      </c>
      <c r="O1484" s="11"/>
      <c r="P1484" s="11"/>
      <c r="Q1484" s="11">
        <f t="shared" si="715"/>
        <v>0</v>
      </c>
      <c r="R1484" s="11">
        <f t="shared" si="716"/>
        <v>0</v>
      </c>
      <c r="S1484" s="42">
        <f t="shared" si="717"/>
        <v>0</v>
      </c>
      <c r="T1484" s="60"/>
    </row>
    <row r="1485" spans="1:25" s="86" customFormat="1" ht="22.5" customHeight="1" x14ac:dyDescent="0.25">
      <c r="A1485" s="65" t="s">
        <v>75</v>
      </c>
      <c r="B1485" s="65"/>
      <c r="C1485" s="65"/>
      <c r="D1485" s="49" t="s">
        <v>1453</v>
      </c>
      <c r="E1485" s="66"/>
      <c r="F1485" s="67"/>
      <c r="G1485" s="66"/>
      <c r="H1485" s="66"/>
      <c r="I1485" s="66"/>
      <c r="J1485" s="41"/>
      <c r="K1485" s="191"/>
      <c r="L1485" s="144"/>
      <c r="M1485" s="98"/>
      <c r="N1485" s="105"/>
      <c r="O1485" s="68"/>
      <c r="P1485" s="68"/>
      <c r="Q1485" s="39"/>
      <c r="R1485" s="39"/>
      <c r="S1485" s="68"/>
      <c r="T1485" s="68"/>
      <c r="U1485" s="85"/>
      <c r="V1485" s="85"/>
      <c r="W1485" s="85"/>
      <c r="X1485" s="85"/>
      <c r="Y1485" s="85"/>
    </row>
    <row r="1486" spans="1:25" s="92" customFormat="1" ht="32.25" customHeight="1" x14ac:dyDescent="0.25">
      <c r="A1486" s="44" t="s">
        <v>2266</v>
      </c>
      <c r="B1486" s="230" t="s">
        <v>1624</v>
      </c>
      <c r="C1486" s="44" t="s">
        <v>90</v>
      </c>
      <c r="D1486" s="51" t="s">
        <v>92</v>
      </c>
      <c r="E1486" s="41" t="s">
        <v>3</v>
      </c>
      <c r="F1486" s="71"/>
      <c r="G1486" s="41"/>
      <c r="H1486" s="41"/>
      <c r="I1486" s="43"/>
      <c r="J1486" s="43"/>
      <c r="K1486" s="43">
        <f>SUM(K1487:K1505)</f>
        <v>179.2</v>
      </c>
      <c r="L1486" s="43"/>
      <c r="M1486" s="100"/>
      <c r="N1486" s="43">
        <f>K1486</f>
        <v>179.2</v>
      </c>
      <c r="O1486" s="42"/>
      <c r="P1486" s="42"/>
      <c r="Q1486" s="46">
        <f t="shared" si="715"/>
        <v>0</v>
      </c>
      <c r="R1486" s="46">
        <f t="shared" si="716"/>
        <v>0</v>
      </c>
      <c r="S1486" s="42">
        <f t="shared" si="717"/>
        <v>0</v>
      </c>
      <c r="T1486" s="42" t="s">
        <v>93</v>
      </c>
      <c r="U1486" s="91"/>
      <c r="V1486" s="91"/>
      <c r="W1486" s="91"/>
      <c r="X1486" s="91"/>
      <c r="Y1486" s="91"/>
    </row>
    <row r="1487" spans="1:25" s="92" customFormat="1" ht="22.5" customHeight="1" x14ac:dyDescent="0.25">
      <c r="A1487" s="19" t="s">
        <v>2267</v>
      </c>
      <c r="B1487" s="23"/>
      <c r="C1487" s="23" t="s">
        <v>91</v>
      </c>
      <c r="D1487" s="215" t="s">
        <v>1498</v>
      </c>
      <c r="E1487" s="28" t="s">
        <v>1228</v>
      </c>
      <c r="F1487" s="59"/>
      <c r="G1487" s="14">
        <v>0.5</v>
      </c>
      <c r="H1487" s="14">
        <v>0.3</v>
      </c>
      <c r="I1487" s="11">
        <f>(G1487+H1487)*2</f>
        <v>1.6</v>
      </c>
      <c r="J1487" s="74">
        <v>16.600000000000001</v>
      </c>
      <c r="K1487" s="189">
        <f>I1487*J1487</f>
        <v>26.56</v>
      </c>
      <c r="L1487" s="11">
        <f>J1487</f>
        <v>16.600000000000001</v>
      </c>
      <c r="M1487" s="101">
        <v>1.1000000000000001</v>
      </c>
      <c r="N1487" s="133">
        <f>M1487*L1487</f>
        <v>18.260000000000002</v>
      </c>
      <c r="O1487" s="25"/>
      <c r="P1487" s="25"/>
      <c r="Q1487" s="11">
        <f t="shared" si="715"/>
        <v>0</v>
      </c>
      <c r="R1487" s="11">
        <f t="shared" si="716"/>
        <v>0</v>
      </c>
      <c r="S1487" s="42">
        <f t="shared" si="717"/>
        <v>0</v>
      </c>
      <c r="T1487" s="42"/>
      <c r="U1487" s="91"/>
      <c r="V1487" s="91"/>
      <c r="W1487" s="91"/>
      <c r="X1487" s="91"/>
      <c r="Y1487" s="91"/>
    </row>
    <row r="1488" spans="1:25" s="92" customFormat="1" ht="22.5" customHeight="1" x14ac:dyDescent="0.25">
      <c r="A1488" s="19" t="s">
        <v>2268</v>
      </c>
      <c r="B1488" s="23"/>
      <c r="C1488" s="23" t="s">
        <v>91</v>
      </c>
      <c r="D1488" s="215" t="s">
        <v>1528</v>
      </c>
      <c r="E1488" s="28" t="s">
        <v>1228</v>
      </c>
      <c r="F1488" s="59"/>
      <c r="G1488" s="14"/>
      <c r="H1488" s="14"/>
      <c r="I1488" s="11">
        <f>(G1488+H1488)*2</f>
        <v>0</v>
      </c>
      <c r="J1488" s="74">
        <v>1.18</v>
      </c>
      <c r="K1488" s="189">
        <f>J1488*3.14*0.2</f>
        <v>0.74</v>
      </c>
      <c r="L1488" s="11">
        <f>J1488</f>
        <v>1.18</v>
      </c>
      <c r="M1488" s="101">
        <v>1.1000000000000001</v>
      </c>
      <c r="N1488" s="133">
        <f>M1488*L1488</f>
        <v>1.298</v>
      </c>
      <c r="O1488" s="25"/>
      <c r="P1488" s="25"/>
      <c r="Q1488" s="11">
        <f t="shared" si="715"/>
        <v>0</v>
      </c>
      <c r="R1488" s="11">
        <f t="shared" si="716"/>
        <v>0</v>
      </c>
      <c r="S1488" s="42">
        <f t="shared" si="717"/>
        <v>0</v>
      </c>
      <c r="T1488" s="42"/>
      <c r="U1488" s="91"/>
      <c r="V1488" s="91"/>
      <c r="W1488" s="91"/>
      <c r="X1488" s="91"/>
      <c r="Y1488" s="91"/>
    </row>
    <row r="1489" spans="1:25" s="92" customFormat="1" ht="22.5" customHeight="1" x14ac:dyDescent="0.25">
      <c r="A1489" s="19" t="s">
        <v>2269</v>
      </c>
      <c r="B1489" s="23"/>
      <c r="C1489" s="23" t="s">
        <v>91</v>
      </c>
      <c r="D1489" s="215" t="s">
        <v>1529</v>
      </c>
      <c r="E1489" s="28" t="s">
        <v>1228</v>
      </c>
      <c r="F1489" s="145"/>
      <c r="G1489" s="147"/>
      <c r="H1489" s="14"/>
      <c r="I1489" s="11">
        <f t="shared" ref="I1489:I1490" si="739">(G1489+H1489)*2</f>
        <v>0</v>
      </c>
      <c r="J1489" s="74">
        <v>23.15</v>
      </c>
      <c r="K1489" s="189">
        <f>J1489*3.14*0.315</f>
        <v>22.9</v>
      </c>
      <c r="L1489" s="11">
        <f t="shared" ref="L1489:L1491" si="740">J1489</f>
        <v>23.15</v>
      </c>
      <c r="M1489" s="101">
        <v>1.1000000000000001</v>
      </c>
      <c r="N1489" s="181">
        <f>M1489*L1489</f>
        <v>25.465</v>
      </c>
      <c r="O1489" s="25"/>
      <c r="P1489" s="25"/>
      <c r="Q1489" s="11">
        <f t="shared" ref="Q1489:Q1553" si="741">ROUND(N1489*O1489,2)</f>
        <v>0</v>
      </c>
      <c r="R1489" s="11">
        <f t="shared" ref="R1489:R1553" si="742">ROUND(N1489*P1489,2)</f>
        <v>0</v>
      </c>
      <c r="S1489" s="42">
        <f t="shared" ref="S1489:S1553" si="743">ROUND(Q1489+R1489,2)</f>
        <v>0</v>
      </c>
      <c r="T1489" s="42"/>
      <c r="U1489" s="91"/>
      <c r="V1489" s="91"/>
      <c r="W1489" s="91"/>
      <c r="X1489" s="91"/>
      <c r="Y1489" s="91"/>
    </row>
    <row r="1490" spans="1:25" s="92" customFormat="1" ht="22.5" customHeight="1" x14ac:dyDescent="0.25">
      <c r="A1490" s="19" t="s">
        <v>2270</v>
      </c>
      <c r="B1490" s="23"/>
      <c r="C1490" s="23" t="s">
        <v>91</v>
      </c>
      <c r="D1490" s="215" t="s">
        <v>1530</v>
      </c>
      <c r="E1490" s="28" t="s">
        <v>1228</v>
      </c>
      <c r="F1490" s="145"/>
      <c r="G1490" s="147"/>
      <c r="H1490" s="14"/>
      <c r="I1490" s="11">
        <f t="shared" si="739"/>
        <v>0</v>
      </c>
      <c r="J1490" s="74">
        <v>7.36</v>
      </c>
      <c r="K1490" s="189">
        <f>J1490*3.14*0.315</f>
        <v>7.28</v>
      </c>
      <c r="L1490" s="11">
        <f t="shared" si="740"/>
        <v>7.36</v>
      </c>
      <c r="M1490" s="101">
        <v>1.1000000000000001</v>
      </c>
      <c r="N1490" s="133">
        <f t="shared" ref="N1490:N1511" si="744">M1490*L1490</f>
        <v>8.0960000000000001</v>
      </c>
      <c r="O1490" s="25"/>
      <c r="P1490" s="25"/>
      <c r="Q1490" s="11">
        <f t="shared" si="741"/>
        <v>0</v>
      </c>
      <c r="R1490" s="11">
        <f t="shared" si="742"/>
        <v>0</v>
      </c>
      <c r="S1490" s="42">
        <f t="shared" si="743"/>
        <v>0</v>
      </c>
      <c r="T1490" s="42"/>
      <c r="U1490" s="91"/>
      <c r="V1490" s="91"/>
      <c r="W1490" s="91"/>
      <c r="X1490" s="91"/>
      <c r="Y1490" s="91"/>
    </row>
    <row r="1491" spans="1:25" s="92" customFormat="1" ht="22.5" customHeight="1" x14ac:dyDescent="0.25">
      <c r="A1491" s="19" t="s">
        <v>2271</v>
      </c>
      <c r="B1491" s="23"/>
      <c r="C1491" s="23" t="s">
        <v>91</v>
      </c>
      <c r="D1491" s="216" t="s">
        <v>1531</v>
      </c>
      <c r="E1491" s="28" t="s">
        <v>1228</v>
      </c>
      <c r="F1491" s="145"/>
      <c r="G1491" s="147"/>
      <c r="H1491" s="14"/>
      <c r="I1491" s="11">
        <f>(G1491+H1491)*2</f>
        <v>0</v>
      </c>
      <c r="J1491" s="74">
        <v>102.29</v>
      </c>
      <c r="K1491" s="189">
        <f>J1491*3.14*0.315</f>
        <v>101.18</v>
      </c>
      <c r="L1491" s="11">
        <f t="shared" si="740"/>
        <v>102.29</v>
      </c>
      <c r="M1491" s="101">
        <v>1.1000000000000001</v>
      </c>
      <c r="N1491" s="133">
        <f t="shared" si="744"/>
        <v>112.51900000000001</v>
      </c>
      <c r="O1491" s="25"/>
      <c r="P1491" s="25"/>
      <c r="Q1491" s="11">
        <f t="shared" si="741"/>
        <v>0</v>
      </c>
      <c r="R1491" s="11">
        <f t="shared" si="742"/>
        <v>0</v>
      </c>
      <c r="S1491" s="42">
        <f t="shared" si="743"/>
        <v>0</v>
      </c>
      <c r="T1491" s="42"/>
      <c r="U1491" s="91"/>
      <c r="V1491" s="91"/>
      <c r="W1491" s="91"/>
      <c r="X1491" s="91"/>
      <c r="Y1491" s="91"/>
    </row>
    <row r="1492" spans="1:25" s="92" customFormat="1" ht="22.5" customHeight="1" x14ac:dyDescent="0.2">
      <c r="A1492" s="19" t="s">
        <v>2272</v>
      </c>
      <c r="B1492" s="23"/>
      <c r="C1492" s="23" t="s">
        <v>91</v>
      </c>
      <c r="D1492" s="215" t="s">
        <v>1532</v>
      </c>
      <c r="E1492" s="14" t="s">
        <v>17</v>
      </c>
      <c r="F1492" s="145">
        <v>2</v>
      </c>
      <c r="G1492" s="149"/>
      <c r="H1492" s="28"/>
      <c r="I1492" s="11"/>
      <c r="J1492" s="178"/>
      <c r="K1492" s="189">
        <v>0.96</v>
      </c>
      <c r="L1492" s="58">
        <f t="shared" ref="L1492:L1510" si="745">F1492</f>
        <v>2</v>
      </c>
      <c r="M1492" s="101">
        <v>1</v>
      </c>
      <c r="N1492" s="133">
        <f t="shared" si="744"/>
        <v>2</v>
      </c>
      <c r="O1492" s="25"/>
      <c r="P1492" s="25"/>
      <c r="Q1492" s="11">
        <f t="shared" si="741"/>
        <v>0</v>
      </c>
      <c r="R1492" s="11">
        <f t="shared" si="742"/>
        <v>0</v>
      </c>
      <c r="S1492" s="42">
        <f t="shared" si="743"/>
        <v>0</v>
      </c>
      <c r="T1492" s="42"/>
      <c r="U1492" s="91"/>
      <c r="V1492" s="91"/>
      <c r="W1492" s="91"/>
      <c r="X1492" s="91"/>
      <c r="Y1492" s="91"/>
    </row>
    <row r="1493" spans="1:25" s="92" customFormat="1" ht="22.5" customHeight="1" x14ac:dyDescent="0.2">
      <c r="A1493" s="19" t="s">
        <v>2273</v>
      </c>
      <c r="B1493" s="23"/>
      <c r="C1493" s="23" t="s">
        <v>91</v>
      </c>
      <c r="D1493" s="216" t="s">
        <v>1533</v>
      </c>
      <c r="E1493" s="14" t="s">
        <v>17</v>
      </c>
      <c r="F1493" s="146">
        <v>2</v>
      </c>
      <c r="G1493" s="149"/>
      <c r="H1493" s="28"/>
      <c r="I1493" s="11"/>
      <c r="J1493" s="178"/>
      <c r="K1493" s="189">
        <v>0.4</v>
      </c>
      <c r="L1493" s="58">
        <f t="shared" si="745"/>
        <v>2</v>
      </c>
      <c r="M1493" s="101">
        <v>1</v>
      </c>
      <c r="N1493" s="133">
        <f t="shared" si="744"/>
        <v>2</v>
      </c>
      <c r="O1493" s="25"/>
      <c r="P1493" s="25"/>
      <c r="Q1493" s="11">
        <f t="shared" si="741"/>
        <v>0</v>
      </c>
      <c r="R1493" s="11">
        <f t="shared" si="742"/>
        <v>0</v>
      </c>
      <c r="S1493" s="42">
        <f t="shared" si="743"/>
        <v>0</v>
      </c>
      <c r="T1493" s="42"/>
      <c r="U1493" s="91"/>
      <c r="V1493" s="91"/>
      <c r="W1493" s="91"/>
      <c r="X1493" s="91"/>
      <c r="Y1493" s="91"/>
    </row>
    <row r="1494" spans="1:25" s="92" customFormat="1" ht="22.5" customHeight="1" x14ac:dyDescent="0.2">
      <c r="A1494" s="19" t="s">
        <v>2274</v>
      </c>
      <c r="B1494" s="23"/>
      <c r="C1494" s="23" t="s">
        <v>91</v>
      </c>
      <c r="D1494" s="215" t="s">
        <v>1534</v>
      </c>
      <c r="E1494" s="14" t="s">
        <v>17</v>
      </c>
      <c r="F1494" s="145">
        <v>4</v>
      </c>
      <c r="G1494" s="149"/>
      <c r="H1494" s="28"/>
      <c r="I1494" s="11"/>
      <c r="J1494" s="178"/>
      <c r="K1494" s="189">
        <v>1.05</v>
      </c>
      <c r="L1494" s="58">
        <f t="shared" si="745"/>
        <v>4</v>
      </c>
      <c r="M1494" s="101">
        <v>1</v>
      </c>
      <c r="N1494" s="133">
        <f t="shared" si="744"/>
        <v>4</v>
      </c>
      <c r="O1494" s="25"/>
      <c r="P1494" s="25"/>
      <c r="Q1494" s="11">
        <f t="shared" si="741"/>
        <v>0</v>
      </c>
      <c r="R1494" s="11">
        <f t="shared" si="742"/>
        <v>0</v>
      </c>
      <c r="S1494" s="42">
        <f t="shared" si="743"/>
        <v>0</v>
      </c>
      <c r="T1494" s="42"/>
      <c r="U1494" s="91"/>
      <c r="V1494" s="91"/>
      <c r="W1494" s="91"/>
      <c r="X1494" s="91"/>
      <c r="Y1494" s="91"/>
    </row>
    <row r="1495" spans="1:25" s="92" customFormat="1" ht="22.5" customHeight="1" x14ac:dyDescent="0.2">
      <c r="A1495" s="19" t="s">
        <v>2275</v>
      </c>
      <c r="B1495" s="23"/>
      <c r="C1495" s="23" t="s">
        <v>91</v>
      </c>
      <c r="D1495" s="215" t="s">
        <v>1535</v>
      </c>
      <c r="E1495" s="14" t="s">
        <v>17</v>
      </c>
      <c r="F1495" s="145">
        <v>2</v>
      </c>
      <c r="G1495" s="149"/>
      <c r="H1495" s="28"/>
      <c r="I1495" s="11"/>
      <c r="J1495" s="178"/>
      <c r="K1495" s="189">
        <v>0.63</v>
      </c>
      <c r="L1495" s="58">
        <f t="shared" ref="L1495:L1503" si="746">F1495</f>
        <v>2</v>
      </c>
      <c r="M1495" s="101">
        <v>1</v>
      </c>
      <c r="N1495" s="133">
        <f t="shared" ref="N1495:N1503" si="747">M1495*L1495</f>
        <v>2</v>
      </c>
      <c r="O1495" s="25"/>
      <c r="P1495" s="25"/>
      <c r="Q1495" s="11">
        <f t="shared" si="741"/>
        <v>0</v>
      </c>
      <c r="R1495" s="11">
        <f t="shared" si="742"/>
        <v>0</v>
      </c>
      <c r="S1495" s="42">
        <f t="shared" si="743"/>
        <v>0</v>
      </c>
      <c r="T1495" s="42"/>
      <c r="U1495" s="91"/>
      <c r="V1495" s="91"/>
      <c r="W1495" s="91"/>
      <c r="X1495" s="91"/>
      <c r="Y1495" s="91"/>
    </row>
    <row r="1496" spans="1:25" s="92" customFormat="1" ht="22.5" customHeight="1" x14ac:dyDescent="0.2">
      <c r="A1496" s="19" t="s">
        <v>2276</v>
      </c>
      <c r="B1496" s="23"/>
      <c r="C1496" s="23" t="s">
        <v>91</v>
      </c>
      <c r="D1496" s="215" t="s">
        <v>1536</v>
      </c>
      <c r="E1496" s="14" t="s">
        <v>17</v>
      </c>
      <c r="F1496" s="145">
        <v>10</v>
      </c>
      <c r="G1496" s="149"/>
      <c r="H1496" s="28"/>
      <c r="I1496" s="11"/>
      <c r="J1496" s="178"/>
      <c r="K1496" s="189">
        <v>3.44</v>
      </c>
      <c r="L1496" s="58">
        <f t="shared" si="746"/>
        <v>10</v>
      </c>
      <c r="M1496" s="101">
        <v>1</v>
      </c>
      <c r="N1496" s="133">
        <f t="shared" si="747"/>
        <v>10</v>
      </c>
      <c r="O1496" s="25"/>
      <c r="P1496" s="25"/>
      <c r="Q1496" s="11">
        <f t="shared" si="741"/>
        <v>0</v>
      </c>
      <c r="R1496" s="11">
        <f t="shared" si="742"/>
        <v>0</v>
      </c>
      <c r="S1496" s="42">
        <f t="shared" si="743"/>
        <v>0</v>
      </c>
      <c r="T1496" s="42"/>
      <c r="U1496" s="91"/>
      <c r="V1496" s="91"/>
      <c r="W1496" s="91"/>
      <c r="X1496" s="91"/>
      <c r="Y1496" s="91"/>
    </row>
    <row r="1497" spans="1:25" s="92" customFormat="1" ht="22.5" customHeight="1" x14ac:dyDescent="0.2">
      <c r="A1497" s="19" t="s">
        <v>2277</v>
      </c>
      <c r="B1497" s="23"/>
      <c r="C1497" s="23" t="s">
        <v>91</v>
      </c>
      <c r="D1497" s="215" t="s">
        <v>1537</v>
      </c>
      <c r="E1497" s="14" t="s">
        <v>17</v>
      </c>
      <c r="F1497" s="145">
        <v>2</v>
      </c>
      <c r="G1497" s="149"/>
      <c r="H1497" s="28"/>
      <c r="I1497" s="11"/>
      <c r="J1497" s="178"/>
      <c r="K1497" s="189">
        <v>0.69</v>
      </c>
      <c r="L1497" s="58">
        <f t="shared" si="746"/>
        <v>2</v>
      </c>
      <c r="M1497" s="101">
        <v>1</v>
      </c>
      <c r="N1497" s="133">
        <f t="shared" si="747"/>
        <v>2</v>
      </c>
      <c r="O1497" s="25"/>
      <c r="P1497" s="25"/>
      <c r="Q1497" s="11">
        <f t="shared" si="741"/>
        <v>0</v>
      </c>
      <c r="R1497" s="11">
        <f t="shared" si="742"/>
        <v>0</v>
      </c>
      <c r="S1497" s="42">
        <f t="shared" si="743"/>
        <v>0</v>
      </c>
      <c r="T1497" s="42"/>
      <c r="U1497" s="91"/>
      <c r="V1497" s="91"/>
      <c r="W1497" s="91"/>
      <c r="X1497" s="91"/>
      <c r="Y1497" s="91"/>
    </row>
    <row r="1498" spans="1:25" s="92" customFormat="1" ht="22.5" customHeight="1" x14ac:dyDescent="0.2">
      <c r="A1498" s="19" t="s">
        <v>2278</v>
      </c>
      <c r="B1498" s="23"/>
      <c r="C1498" s="23" t="s">
        <v>91</v>
      </c>
      <c r="D1498" s="215" t="s">
        <v>1538</v>
      </c>
      <c r="E1498" s="14" t="s">
        <v>17</v>
      </c>
      <c r="F1498" s="145">
        <v>1</v>
      </c>
      <c r="G1498" s="149"/>
      <c r="H1498" s="28"/>
      <c r="I1498" s="11"/>
      <c r="J1498" s="178"/>
      <c r="K1498" s="189">
        <v>0.59</v>
      </c>
      <c r="L1498" s="58">
        <f t="shared" si="746"/>
        <v>1</v>
      </c>
      <c r="M1498" s="101">
        <v>1</v>
      </c>
      <c r="N1498" s="133">
        <f t="shared" si="747"/>
        <v>1</v>
      </c>
      <c r="O1498" s="25"/>
      <c r="P1498" s="25"/>
      <c r="Q1498" s="11">
        <f t="shared" si="741"/>
        <v>0</v>
      </c>
      <c r="R1498" s="11">
        <f t="shared" si="742"/>
        <v>0</v>
      </c>
      <c r="S1498" s="42">
        <f t="shared" si="743"/>
        <v>0</v>
      </c>
      <c r="T1498" s="42"/>
      <c r="U1498" s="91"/>
      <c r="V1498" s="91"/>
      <c r="W1498" s="91"/>
      <c r="X1498" s="91"/>
      <c r="Y1498" s="91"/>
    </row>
    <row r="1499" spans="1:25" s="92" customFormat="1" ht="22.5" customHeight="1" x14ac:dyDescent="0.2">
      <c r="A1499" s="19" t="s">
        <v>2279</v>
      </c>
      <c r="B1499" s="23"/>
      <c r="C1499" s="23" t="s">
        <v>91</v>
      </c>
      <c r="D1499" s="215" t="s">
        <v>1539</v>
      </c>
      <c r="E1499" s="14" t="s">
        <v>17</v>
      </c>
      <c r="F1499" s="145">
        <v>9</v>
      </c>
      <c r="G1499" s="149"/>
      <c r="H1499" s="28"/>
      <c r="I1499" s="11"/>
      <c r="J1499" s="178"/>
      <c r="K1499" s="189">
        <v>5.3</v>
      </c>
      <c r="L1499" s="58">
        <f t="shared" si="746"/>
        <v>9</v>
      </c>
      <c r="M1499" s="101">
        <v>1</v>
      </c>
      <c r="N1499" s="133">
        <f t="shared" si="747"/>
        <v>9</v>
      </c>
      <c r="O1499" s="25"/>
      <c r="P1499" s="25"/>
      <c r="Q1499" s="11">
        <f t="shared" si="741"/>
        <v>0</v>
      </c>
      <c r="R1499" s="11">
        <f t="shared" si="742"/>
        <v>0</v>
      </c>
      <c r="S1499" s="42">
        <f t="shared" si="743"/>
        <v>0</v>
      </c>
      <c r="T1499" s="42"/>
      <c r="U1499" s="91"/>
      <c r="V1499" s="91"/>
      <c r="W1499" s="91"/>
      <c r="X1499" s="91"/>
      <c r="Y1499" s="91"/>
    </row>
    <row r="1500" spans="1:25" s="92" customFormat="1" ht="22.5" customHeight="1" x14ac:dyDescent="0.2">
      <c r="A1500" s="19" t="s">
        <v>2280</v>
      </c>
      <c r="B1500" s="23"/>
      <c r="C1500" s="23" t="s">
        <v>91</v>
      </c>
      <c r="D1500" s="215" t="s">
        <v>1540</v>
      </c>
      <c r="E1500" s="14" t="s">
        <v>17</v>
      </c>
      <c r="F1500" s="145">
        <v>7</v>
      </c>
      <c r="G1500" s="149"/>
      <c r="H1500" s="28"/>
      <c r="I1500" s="11"/>
      <c r="J1500" s="178"/>
      <c r="K1500" s="189">
        <v>4.12</v>
      </c>
      <c r="L1500" s="58">
        <f t="shared" si="746"/>
        <v>7</v>
      </c>
      <c r="M1500" s="101">
        <v>1</v>
      </c>
      <c r="N1500" s="133">
        <f t="shared" si="747"/>
        <v>7</v>
      </c>
      <c r="O1500" s="25"/>
      <c r="P1500" s="25"/>
      <c r="Q1500" s="11">
        <f t="shared" si="741"/>
        <v>0</v>
      </c>
      <c r="R1500" s="11">
        <f t="shared" si="742"/>
        <v>0</v>
      </c>
      <c r="S1500" s="42">
        <f t="shared" si="743"/>
        <v>0</v>
      </c>
      <c r="T1500" s="42"/>
      <c r="U1500" s="91"/>
      <c r="V1500" s="91"/>
      <c r="W1500" s="91"/>
      <c r="X1500" s="91"/>
      <c r="Y1500" s="91"/>
    </row>
    <row r="1501" spans="1:25" s="92" customFormat="1" ht="30.75" customHeight="1" x14ac:dyDescent="0.2">
      <c r="A1501" s="19" t="s">
        <v>2281</v>
      </c>
      <c r="B1501" s="23"/>
      <c r="C1501" s="23" t="s">
        <v>91</v>
      </c>
      <c r="D1501" s="215" t="s">
        <v>1541</v>
      </c>
      <c r="E1501" s="14" t="s">
        <v>17</v>
      </c>
      <c r="F1501" s="145">
        <v>2</v>
      </c>
      <c r="G1501" s="149"/>
      <c r="H1501" s="28"/>
      <c r="I1501" s="11"/>
      <c r="J1501" s="178"/>
      <c r="K1501" s="189">
        <v>0.41</v>
      </c>
      <c r="L1501" s="58">
        <f t="shared" si="746"/>
        <v>2</v>
      </c>
      <c r="M1501" s="101">
        <v>1</v>
      </c>
      <c r="N1501" s="133">
        <f t="shared" si="747"/>
        <v>2</v>
      </c>
      <c r="O1501" s="25"/>
      <c r="P1501" s="25"/>
      <c r="Q1501" s="11">
        <f t="shared" si="741"/>
        <v>0</v>
      </c>
      <c r="R1501" s="11">
        <f t="shared" si="742"/>
        <v>0</v>
      </c>
      <c r="S1501" s="42">
        <f t="shared" si="743"/>
        <v>0</v>
      </c>
      <c r="T1501" s="42"/>
      <c r="U1501" s="91"/>
      <c r="V1501" s="91"/>
      <c r="W1501" s="91"/>
      <c r="X1501" s="91"/>
      <c r="Y1501" s="91"/>
    </row>
    <row r="1502" spans="1:25" s="92" customFormat="1" ht="33" customHeight="1" x14ac:dyDescent="0.2">
      <c r="A1502" s="19" t="s">
        <v>2282</v>
      </c>
      <c r="B1502" s="23"/>
      <c r="C1502" s="23" t="s">
        <v>91</v>
      </c>
      <c r="D1502" s="215" t="s">
        <v>1509</v>
      </c>
      <c r="E1502" s="14" t="s">
        <v>17</v>
      </c>
      <c r="F1502" s="145">
        <v>3</v>
      </c>
      <c r="G1502" s="149"/>
      <c r="H1502" s="28"/>
      <c r="I1502" s="11"/>
      <c r="J1502" s="178"/>
      <c r="K1502" s="189">
        <v>1.42</v>
      </c>
      <c r="L1502" s="58">
        <f t="shared" si="746"/>
        <v>3</v>
      </c>
      <c r="M1502" s="101">
        <v>1</v>
      </c>
      <c r="N1502" s="133">
        <f t="shared" si="747"/>
        <v>3</v>
      </c>
      <c r="O1502" s="25"/>
      <c r="P1502" s="25"/>
      <c r="Q1502" s="11">
        <f t="shared" si="741"/>
        <v>0</v>
      </c>
      <c r="R1502" s="11">
        <f t="shared" si="742"/>
        <v>0</v>
      </c>
      <c r="S1502" s="42">
        <f t="shared" si="743"/>
        <v>0</v>
      </c>
      <c r="T1502" s="42"/>
      <c r="U1502" s="91"/>
      <c r="V1502" s="91"/>
      <c r="W1502" s="91"/>
      <c r="X1502" s="91"/>
      <c r="Y1502" s="91"/>
    </row>
    <row r="1503" spans="1:25" s="92" customFormat="1" ht="34.5" customHeight="1" x14ac:dyDescent="0.2">
      <c r="A1503" s="19" t="s">
        <v>2283</v>
      </c>
      <c r="B1503" s="23"/>
      <c r="C1503" s="23" t="s">
        <v>91</v>
      </c>
      <c r="D1503" s="215" t="s">
        <v>1542</v>
      </c>
      <c r="E1503" s="14" t="s">
        <v>17</v>
      </c>
      <c r="F1503" s="145">
        <v>1</v>
      </c>
      <c r="G1503" s="149"/>
      <c r="H1503" s="28"/>
      <c r="I1503" s="11"/>
      <c r="J1503" s="178"/>
      <c r="K1503" s="189">
        <v>0.44</v>
      </c>
      <c r="L1503" s="58">
        <f t="shared" si="746"/>
        <v>1</v>
      </c>
      <c r="M1503" s="101">
        <v>1</v>
      </c>
      <c r="N1503" s="133">
        <f t="shared" si="747"/>
        <v>1</v>
      </c>
      <c r="O1503" s="25"/>
      <c r="P1503" s="25"/>
      <c r="Q1503" s="11">
        <f t="shared" si="741"/>
        <v>0</v>
      </c>
      <c r="R1503" s="11">
        <f t="shared" si="742"/>
        <v>0</v>
      </c>
      <c r="S1503" s="42">
        <f t="shared" si="743"/>
        <v>0</v>
      </c>
      <c r="T1503" s="42"/>
      <c r="U1503" s="91"/>
      <c r="V1503" s="91"/>
      <c r="W1503" s="91"/>
      <c r="X1503" s="91"/>
      <c r="Y1503" s="91"/>
    </row>
    <row r="1504" spans="1:25" s="92" customFormat="1" ht="45.75" customHeight="1" x14ac:dyDescent="0.2">
      <c r="A1504" s="19" t="s">
        <v>2284</v>
      </c>
      <c r="B1504" s="23"/>
      <c r="C1504" s="23" t="s">
        <v>91</v>
      </c>
      <c r="D1504" s="215" t="s">
        <v>1543</v>
      </c>
      <c r="E1504" s="14" t="s">
        <v>17</v>
      </c>
      <c r="F1504" s="145">
        <v>1</v>
      </c>
      <c r="G1504" s="149"/>
      <c r="H1504" s="28"/>
      <c r="I1504" s="11"/>
      <c r="J1504" s="178"/>
      <c r="K1504" s="189">
        <v>0.44</v>
      </c>
      <c r="L1504" s="58">
        <f t="shared" si="745"/>
        <v>1</v>
      </c>
      <c r="M1504" s="101">
        <v>1</v>
      </c>
      <c r="N1504" s="133">
        <f t="shared" si="744"/>
        <v>1</v>
      </c>
      <c r="O1504" s="25"/>
      <c r="P1504" s="25"/>
      <c r="Q1504" s="11">
        <f t="shared" si="741"/>
        <v>0</v>
      </c>
      <c r="R1504" s="11">
        <f t="shared" si="742"/>
        <v>0</v>
      </c>
      <c r="S1504" s="42">
        <f t="shared" si="743"/>
        <v>0</v>
      </c>
      <c r="T1504" s="42"/>
      <c r="U1504" s="91"/>
      <c r="V1504" s="91"/>
      <c r="W1504" s="91"/>
      <c r="X1504" s="91"/>
      <c r="Y1504" s="91"/>
    </row>
    <row r="1505" spans="1:25" s="92" customFormat="1" ht="24.75" customHeight="1" x14ac:dyDescent="0.2">
      <c r="A1505" s="19" t="s">
        <v>2285</v>
      </c>
      <c r="B1505" s="23"/>
      <c r="C1505" s="23" t="s">
        <v>91</v>
      </c>
      <c r="D1505" s="215" t="s">
        <v>1544</v>
      </c>
      <c r="E1505" s="14" t="s">
        <v>17</v>
      </c>
      <c r="F1505" s="145">
        <v>2</v>
      </c>
      <c r="G1505" s="149"/>
      <c r="H1505" s="28"/>
      <c r="I1505" s="11"/>
      <c r="J1505" s="178"/>
      <c r="K1505" s="189">
        <v>0.65</v>
      </c>
      <c r="L1505" s="58">
        <f t="shared" si="745"/>
        <v>2</v>
      </c>
      <c r="M1505" s="101">
        <v>1</v>
      </c>
      <c r="N1505" s="133">
        <f t="shared" si="744"/>
        <v>2</v>
      </c>
      <c r="O1505" s="25"/>
      <c r="P1505" s="25"/>
      <c r="Q1505" s="11">
        <f t="shared" si="741"/>
        <v>0</v>
      </c>
      <c r="R1505" s="11">
        <f t="shared" si="742"/>
        <v>0</v>
      </c>
      <c r="S1505" s="42">
        <f t="shared" si="743"/>
        <v>0</v>
      </c>
      <c r="T1505" s="42"/>
      <c r="U1505" s="91"/>
      <c r="V1505" s="91"/>
      <c r="W1505" s="91"/>
      <c r="X1505" s="91"/>
      <c r="Y1505" s="91"/>
    </row>
    <row r="1506" spans="1:25" s="92" customFormat="1" x14ac:dyDescent="0.2">
      <c r="A1506" s="19" t="s">
        <v>2286</v>
      </c>
      <c r="B1506" s="23"/>
      <c r="C1506" s="23" t="s">
        <v>91</v>
      </c>
      <c r="D1506" s="214" t="s">
        <v>978</v>
      </c>
      <c r="E1506" s="14" t="s">
        <v>3</v>
      </c>
      <c r="F1506" s="186">
        <v>0.3</v>
      </c>
      <c r="G1506" s="149"/>
      <c r="H1506" s="28"/>
      <c r="I1506" s="11"/>
      <c r="J1506" s="178"/>
      <c r="K1506" s="189"/>
      <c r="L1506" s="129">
        <f t="shared" si="745"/>
        <v>0.3</v>
      </c>
      <c r="M1506" s="101">
        <v>1</v>
      </c>
      <c r="N1506" s="133">
        <f t="shared" si="744"/>
        <v>0.3</v>
      </c>
      <c r="O1506" s="25"/>
      <c r="P1506" s="25"/>
      <c r="Q1506" s="11">
        <f t="shared" si="741"/>
        <v>0</v>
      </c>
      <c r="R1506" s="11">
        <f t="shared" si="742"/>
        <v>0</v>
      </c>
      <c r="S1506" s="42">
        <f t="shared" si="743"/>
        <v>0</v>
      </c>
      <c r="T1506" s="42"/>
      <c r="U1506" s="91"/>
      <c r="V1506" s="91"/>
      <c r="W1506" s="91"/>
      <c r="X1506" s="91"/>
      <c r="Y1506" s="91"/>
    </row>
    <row r="1507" spans="1:25" s="92" customFormat="1" x14ac:dyDescent="0.2">
      <c r="A1507" s="19" t="s">
        <v>2287</v>
      </c>
      <c r="B1507" s="23"/>
      <c r="C1507" s="23" t="s">
        <v>91</v>
      </c>
      <c r="D1507" s="214" t="s">
        <v>243</v>
      </c>
      <c r="E1507" s="14" t="s">
        <v>3</v>
      </c>
      <c r="F1507" s="186">
        <v>0.3</v>
      </c>
      <c r="G1507" s="149"/>
      <c r="H1507" s="28"/>
      <c r="I1507" s="11"/>
      <c r="J1507" s="178"/>
      <c r="K1507" s="189"/>
      <c r="L1507" s="57">
        <f t="shared" si="745"/>
        <v>0.3</v>
      </c>
      <c r="M1507" s="101">
        <v>1</v>
      </c>
      <c r="N1507" s="133">
        <f t="shared" si="744"/>
        <v>0.3</v>
      </c>
      <c r="O1507" s="25"/>
      <c r="P1507" s="25"/>
      <c r="Q1507" s="11">
        <f t="shared" si="741"/>
        <v>0</v>
      </c>
      <c r="R1507" s="11">
        <f t="shared" si="742"/>
        <v>0</v>
      </c>
      <c r="S1507" s="42">
        <f t="shared" si="743"/>
        <v>0</v>
      </c>
      <c r="T1507" s="42"/>
      <c r="U1507" s="91"/>
      <c r="V1507" s="91"/>
      <c r="W1507" s="91"/>
      <c r="X1507" s="91"/>
      <c r="Y1507" s="91"/>
    </row>
    <row r="1508" spans="1:25" s="88" customFormat="1" x14ac:dyDescent="0.25">
      <c r="A1508" s="44" t="s">
        <v>2288</v>
      </c>
      <c r="B1508" s="230" t="s">
        <v>1627</v>
      </c>
      <c r="C1508" s="40" t="s">
        <v>90</v>
      </c>
      <c r="D1508" s="72" t="s">
        <v>192</v>
      </c>
      <c r="E1508" s="41" t="s">
        <v>17</v>
      </c>
      <c r="F1508" s="71">
        <f>F1509+F1510</f>
        <v>3</v>
      </c>
      <c r="G1508" s="71"/>
      <c r="H1508" s="71"/>
      <c r="I1508" s="71"/>
      <c r="J1508" s="71"/>
      <c r="K1508" s="71"/>
      <c r="L1508" s="73">
        <f t="shared" si="745"/>
        <v>3</v>
      </c>
      <c r="M1508" s="102">
        <v>1</v>
      </c>
      <c r="N1508" s="108">
        <f t="shared" si="744"/>
        <v>3</v>
      </c>
      <c r="O1508" s="42"/>
      <c r="P1508" s="42"/>
      <c r="Q1508" s="46">
        <f t="shared" si="741"/>
        <v>0</v>
      </c>
      <c r="R1508" s="46">
        <f t="shared" si="742"/>
        <v>0</v>
      </c>
      <c r="S1508" s="42">
        <f t="shared" si="743"/>
        <v>0</v>
      </c>
      <c r="T1508" s="63"/>
      <c r="U1508" s="87"/>
      <c r="V1508" s="87"/>
      <c r="W1508" s="87"/>
      <c r="X1508" s="87"/>
      <c r="Y1508" s="87"/>
    </row>
    <row r="1509" spans="1:25" s="152" customFormat="1" ht="24" customHeight="1" x14ac:dyDescent="0.25">
      <c r="A1509" s="19" t="s">
        <v>2289</v>
      </c>
      <c r="B1509" s="19"/>
      <c r="C1509" s="19" t="s">
        <v>91</v>
      </c>
      <c r="D1509" s="215" t="s">
        <v>1545</v>
      </c>
      <c r="E1509" s="14" t="s">
        <v>17</v>
      </c>
      <c r="F1509" s="58">
        <v>2</v>
      </c>
      <c r="G1509" s="58"/>
      <c r="H1509" s="58"/>
      <c r="I1509" s="58"/>
      <c r="J1509" s="58"/>
      <c r="K1509" s="58"/>
      <c r="L1509" s="58">
        <f t="shared" si="745"/>
        <v>2</v>
      </c>
      <c r="M1509" s="101">
        <v>1</v>
      </c>
      <c r="N1509" s="107">
        <f t="shared" si="744"/>
        <v>2</v>
      </c>
      <c r="O1509" s="11"/>
      <c r="P1509" s="11"/>
      <c r="Q1509" s="11">
        <f t="shared" si="741"/>
        <v>0</v>
      </c>
      <c r="R1509" s="11">
        <f t="shared" si="742"/>
        <v>0</v>
      </c>
      <c r="S1509" s="11">
        <f t="shared" si="743"/>
        <v>0</v>
      </c>
      <c r="T1509" s="150"/>
      <c r="U1509" s="151"/>
      <c r="V1509" s="151"/>
      <c r="W1509" s="151"/>
      <c r="X1509" s="151"/>
      <c r="Y1509" s="151"/>
    </row>
    <row r="1510" spans="1:25" s="152" customFormat="1" ht="22.5" customHeight="1" x14ac:dyDescent="0.25">
      <c r="A1510" s="19" t="s">
        <v>2290</v>
      </c>
      <c r="B1510" s="19"/>
      <c r="C1510" s="19" t="s">
        <v>91</v>
      </c>
      <c r="D1510" s="215" t="s">
        <v>1545</v>
      </c>
      <c r="E1510" s="14" t="s">
        <v>17</v>
      </c>
      <c r="F1510" s="58">
        <v>1</v>
      </c>
      <c r="G1510" s="58"/>
      <c r="H1510" s="58"/>
      <c r="I1510" s="58"/>
      <c r="J1510" s="58"/>
      <c r="K1510" s="58"/>
      <c r="L1510" s="58">
        <f t="shared" si="745"/>
        <v>1</v>
      </c>
      <c r="M1510" s="101">
        <v>1</v>
      </c>
      <c r="N1510" s="107">
        <f t="shared" si="744"/>
        <v>1</v>
      </c>
      <c r="O1510" s="11"/>
      <c r="P1510" s="11"/>
      <c r="Q1510" s="11">
        <f t="shared" si="741"/>
        <v>0</v>
      </c>
      <c r="R1510" s="11">
        <f t="shared" si="742"/>
        <v>0</v>
      </c>
      <c r="S1510" s="11">
        <f t="shared" si="743"/>
        <v>0</v>
      </c>
      <c r="T1510" s="150"/>
      <c r="U1510" s="151"/>
      <c r="V1510" s="151"/>
      <c r="W1510" s="151"/>
      <c r="X1510" s="151"/>
      <c r="Y1510" s="151"/>
    </row>
    <row r="1511" spans="1:25" s="92" customFormat="1" ht="18.75" customHeight="1" x14ac:dyDescent="0.25">
      <c r="A1511" s="44" t="s">
        <v>2291</v>
      </c>
      <c r="B1511" s="230" t="s">
        <v>1628</v>
      </c>
      <c r="C1511" s="44" t="s">
        <v>90</v>
      </c>
      <c r="D1511" s="51" t="s">
        <v>747</v>
      </c>
      <c r="E1511" s="41" t="s">
        <v>3</v>
      </c>
      <c r="F1511" s="78">
        <f>F1512</f>
        <v>35.159999999999997</v>
      </c>
      <c r="G1511" s="41"/>
      <c r="H1511" s="41"/>
      <c r="I1511" s="41"/>
      <c r="J1511" s="41"/>
      <c r="K1511" s="71"/>
      <c r="L1511" s="78">
        <f>F1511</f>
        <v>35.159999999999997</v>
      </c>
      <c r="M1511" s="102">
        <v>1</v>
      </c>
      <c r="N1511" s="108">
        <f t="shared" si="744"/>
        <v>35.159999999999997</v>
      </c>
      <c r="O1511" s="42"/>
      <c r="P1511" s="42"/>
      <c r="Q1511" s="46">
        <f t="shared" si="741"/>
        <v>0</v>
      </c>
      <c r="R1511" s="46">
        <f t="shared" si="742"/>
        <v>0</v>
      </c>
      <c r="S1511" s="42">
        <f t="shared" si="743"/>
        <v>0</v>
      </c>
      <c r="T1511" s="62"/>
    </row>
    <row r="1512" spans="1:25" s="152" customFormat="1" x14ac:dyDescent="0.25">
      <c r="A1512" s="23" t="s">
        <v>2292</v>
      </c>
      <c r="B1512" s="19"/>
      <c r="C1512" s="19" t="s">
        <v>91</v>
      </c>
      <c r="D1512" s="214" t="s">
        <v>1452</v>
      </c>
      <c r="E1512" s="14" t="s">
        <v>3</v>
      </c>
      <c r="F1512" s="57">
        <v>35.159999999999997</v>
      </c>
      <c r="G1512" s="14"/>
      <c r="H1512" s="14"/>
      <c r="I1512" s="14"/>
      <c r="J1512" s="45"/>
      <c r="K1512" s="195"/>
      <c r="L1512" s="57">
        <f>F1512</f>
        <v>35.159999999999997</v>
      </c>
      <c r="M1512" s="101">
        <v>1.1000000000000001</v>
      </c>
      <c r="N1512" s="107">
        <f>ROUND(M1512*L1512,2)</f>
        <v>38.68</v>
      </c>
      <c r="O1512" s="11"/>
      <c r="P1512" s="11"/>
      <c r="Q1512" s="11">
        <f t="shared" si="741"/>
        <v>0</v>
      </c>
      <c r="R1512" s="11">
        <f t="shared" si="742"/>
        <v>0</v>
      </c>
      <c r="S1512" s="42">
        <f t="shared" si="743"/>
        <v>0</v>
      </c>
      <c r="T1512" s="60"/>
      <c r="U1512" s="151"/>
    </row>
    <row r="1513" spans="1:25" s="88" customFormat="1" x14ac:dyDescent="0.25">
      <c r="A1513" s="44" t="s">
        <v>2293</v>
      </c>
      <c r="B1513" s="233" t="s">
        <v>2514</v>
      </c>
      <c r="C1513" s="40" t="s">
        <v>90</v>
      </c>
      <c r="D1513" s="72" t="s">
        <v>1447</v>
      </c>
      <c r="E1513" s="41" t="s">
        <v>17</v>
      </c>
      <c r="F1513" s="71">
        <f>F1514</f>
        <v>1</v>
      </c>
      <c r="G1513" s="71"/>
      <c r="H1513" s="71"/>
      <c r="I1513" s="71"/>
      <c r="J1513" s="71"/>
      <c r="K1513" s="71"/>
      <c r="L1513" s="73">
        <f t="shared" ref="L1513:L1514" si="748">F1513</f>
        <v>1</v>
      </c>
      <c r="M1513" s="102">
        <v>1</v>
      </c>
      <c r="N1513" s="108">
        <f t="shared" ref="N1513:N1515" si="749">M1513*L1513</f>
        <v>1</v>
      </c>
      <c r="O1513" s="42"/>
      <c r="P1513" s="42"/>
      <c r="Q1513" s="46">
        <f t="shared" si="741"/>
        <v>0</v>
      </c>
      <c r="R1513" s="46">
        <f t="shared" si="742"/>
        <v>0</v>
      </c>
      <c r="S1513" s="42">
        <f t="shared" si="743"/>
        <v>0</v>
      </c>
      <c r="T1513" s="63"/>
      <c r="U1513" s="87"/>
      <c r="V1513" s="87"/>
      <c r="W1513" s="87"/>
      <c r="X1513" s="87"/>
      <c r="Y1513" s="87"/>
    </row>
    <row r="1514" spans="1:25" s="152" customFormat="1" x14ac:dyDescent="0.25">
      <c r="A1514" s="23" t="s">
        <v>2294</v>
      </c>
      <c r="B1514" s="19"/>
      <c r="C1514" s="19" t="s">
        <v>91</v>
      </c>
      <c r="D1514" s="214" t="s">
        <v>1454</v>
      </c>
      <c r="E1514" s="14" t="s">
        <v>17</v>
      </c>
      <c r="F1514" s="166">
        <v>1</v>
      </c>
      <c r="G1514" s="14"/>
      <c r="H1514" s="14"/>
      <c r="I1514" s="14"/>
      <c r="J1514" s="45"/>
      <c r="K1514" s="195"/>
      <c r="L1514" s="58">
        <f t="shared" si="748"/>
        <v>1</v>
      </c>
      <c r="M1514" s="101">
        <v>1</v>
      </c>
      <c r="N1514" s="133">
        <f t="shared" si="749"/>
        <v>1</v>
      </c>
      <c r="O1514" s="11"/>
      <c r="P1514" s="11"/>
      <c r="Q1514" s="11">
        <f t="shared" si="741"/>
        <v>0</v>
      </c>
      <c r="R1514" s="11">
        <f t="shared" si="742"/>
        <v>0</v>
      </c>
      <c r="S1514" s="42">
        <f t="shared" si="743"/>
        <v>0</v>
      </c>
      <c r="T1514" s="60"/>
      <c r="U1514" s="151"/>
    </row>
    <row r="1515" spans="1:25" s="92" customFormat="1" ht="18.75" customHeight="1" x14ac:dyDescent="0.25">
      <c r="A1515" s="44" t="s">
        <v>2295</v>
      </c>
      <c r="B1515" s="230" t="s">
        <v>1626</v>
      </c>
      <c r="C1515" s="44" t="s">
        <v>90</v>
      </c>
      <c r="D1515" s="51" t="s">
        <v>876</v>
      </c>
      <c r="E1515" s="41" t="s">
        <v>3</v>
      </c>
      <c r="F1515" s="78">
        <f>F1516</f>
        <v>117.72</v>
      </c>
      <c r="G1515" s="41"/>
      <c r="H1515" s="41"/>
      <c r="I1515" s="41"/>
      <c r="J1515" s="41"/>
      <c r="K1515" s="71"/>
      <c r="L1515" s="78">
        <f>F1515</f>
        <v>117.72</v>
      </c>
      <c r="M1515" s="102">
        <v>1</v>
      </c>
      <c r="N1515" s="108">
        <f t="shared" si="749"/>
        <v>117.72</v>
      </c>
      <c r="O1515" s="42"/>
      <c r="P1515" s="42"/>
      <c r="Q1515" s="46">
        <f t="shared" si="741"/>
        <v>0</v>
      </c>
      <c r="R1515" s="46">
        <f t="shared" si="742"/>
        <v>0</v>
      </c>
      <c r="S1515" s="42">
        <f t="shared" si="743"/>
        <v>0</v>
      </c>
      <c r="T1515" s="62"/>
    </row>
    <row r="1516" spans="1:25" s="152" customFormat="1" ht="30" x14ac:dyDescent="0.25">
      <c r="A1516" s="19" t="s">
        <v>2296</v>
      </c>
      <c r="B1516" s="19"/>
      <c r="C1516" s="19" t="s">
        <v>91</v>
      </c>
      <c r="D1516" s="69" t="s">
        <v>424</v>
      </c>
      <c r="E1516" s="14" t="s">
        <v>3</v>
      </c>
      <c r="F1516" s="57">
        <v>117.72</v>
      </c>
      <c r="G1516" s="14"/>
      <c r="H1516" s="14"/>
      <c r="I1516" s="14"/>
      <c r="J1516" s="45"/>
      <c r="K1516" s="195"/>
      <c r="L1516" s="57">
        <f>F1516</f>
        <v>117.72</v>
      </c>
      <c r="M1516" s="101">
        <v>1.1000000000000001</v>
      </c>
      <c r="N1516" s="107">
        <f>ROUND(M1516*L1516,2)</f>
        <v>129.49</v>
      </c>
      <c r="O1516" s="11"/>
      <c r="P1516" s="11"/>
      <c r="Q1516" s="11">
        <f t="shared" si="741"/>
        <v>0</v>
      </c>
      <c r="R1516" s="11">
        <f t="shared" si="742"/>
        <v>0</v>
      </c>
      <c r="S1516" s="42">
        <f t="shared" si="743"/>
        <v>0</v>
      </c>
      <c r="T1516" s="60"/>
      <c r="U1516" s="151"/>
    </row>
    <row r="1517" spans="1:25" s="152" customFormat="1" ht="25.5" customHeight="1" x14ac:dyDescent="0.25">
      <c r="A1517" s="19" t="s">
        <v>2575</v>
      </c>
      <c r="B1517" s="19"/>
      <c r="C1517" s="19" t="s">
        <v>91</v>
      </c>
      <c r="D1517" s="69" t="s">
        <v>2574</v>
      </c>
      <c r="E1517" s="14" t="s">
        <v>2</v>
      </c>
      <c r="F1517" s="294">
        <f>F1516</f>
        <v>117.72</v>
      </c>
      <c r="G1517" s="294"/>
      <c r="H1517" s="294"/>
      <c r="I1517" s="294"/>
      <c r="J1517" s="294"/>
      <c r="K1517" s="294">
        <f>F1517</f>
        <v>117.72</v>
      </c>
      <c r="L1517" s="294">
        <f>K1517</f>
        <v>117.72</v>
      </c>
      <c r="M1517" s="295">
        <v>0.7</v>
      </c>
      <c r="N1517" s="107">
        <f>ROUND(M1517*L1517,2)</f>
        <v>82.4</v>
      </c>
      <c r="O1517" s="11"/>
      <c r="P1517" s="11"/>
      <c r="Q1517" s="11">
        <f t="shared" si="741"/>
        <v>0</v>
      </c>
      <c r="R1517" s="11">
        <f t="shared" si="742"/>
        <v>0</v>
      </c>
      <c r="S1517" s="42">
        <f t="shared" si="743"/>
        <v>0</v>
      </c>
      <c r="T1517" s="60"/>
    </row>
    <row r="1518" spans="1:25" s="86" customFormat="1" ht="22.5" customHeight="1" x14ac:dyDescent="0.25">
      <c r="A1518" s="65" t="s">
        <v>76</v>
      </c>
      <c r="B1518" s="65"/>
      <c r="C1518" s="65"/>
      <c r="D1518" s="49" t="s">
        <v>1455</v>
      </c>
      <c r="E1518" s="66"/>
      <c r="F1518" s="67"/>
      <c r="G1518" s="66"/>
      <c r="H1518" s="66"/>
      <c r="I1518" s="66"/>
      <c r="J1518" s="41"/>
      <c r="K1518" s="191"/>
      <c r="L1518" s="144"/>
      <c r="M1518" s="98"/>
      <c r="N1518" s="105"/>
      <c r="O1518" s="68"/>
      <c r="P1518" s="68"/>
      <c r="Q1518" s="39"/>
      <c r="R1518" s="39"/>
      <c r="S1518" s="68"/>
      <c r="T1518" s="68"/>
      <c r="U1518" s="85"/>
      <c r="V1518" s="85"/>
      <c r="W1518" s="85"/>
      <c r="X1518" s="85"/>
      <c r="Y1518" s="85"/>
    </row>
    <row r="1519" spans="1:25" s="92" customFormat="1" ht="32.25" customHeight="1" x14ac:dyDescent="0.25">
      <c r="A1519" s="44" t="s">
        <v>2297</v>
      </c>
      <c r="B1519" s="230" t="s">
        <v>1624</v>
      </c>
      <c r="C1519" s="44" t="s">
        <v>90</v>
      </c>
      <c r="D1519" s="51" t="s">
        <v>92</v>
      </c>
      <c r="E1519" s="41" t="s">
        <v>3</v>
      </c>
      <c r="F1519" s="71"/>
      <c r="G1519" s="41"/>
      <c r="H1519" s="41"/>
      <c r="I1519" s="43"/>
      <c r="J1519" s="43"/>
      <c r="K1519" s="43">
        <f>SUM(K1520:K1525)</f>
        <v>77.7</v>
      </c>
      <c r="L1519" s="43"/>
      <c r="M1519" s="100"/>
      <c r="N1519" s="43">
        <f>K1519</f>
        <v>77.7</v>
      </c>
      <c r="O1519" s="42"/>
      <c r="P1519" s="42"/>
      <c r="Q1519" s="46">
        <f t="shared" si="741"/>
        <v>0</v>
      </c>
      <c r="R1519" s="46">
        <f t="shared" si="742"/>
        <v>0</v>
      </c>
      <c r="S1519" s="42">
        <f t="shared" si="743"/>
        <v>0</v>
      </c>
      <c r="T1519" s="42" t="s">
        <v>93</v>
      </c>
      <c r="U1519" s="91"/>
      <c r="V1519" s="91"/>
      <c r="W1519" s="91"/>
      <c r="X1519" s="91"/>
      <c r="Y1519" s="91"/>
    </row>
    <row r="1520" spans="1:25" s="152" customFormat="1" ht="22.5" customHeight="1" x14ac:dyDescent="0.25">
      <c r="A1520" s="19" t="s">
        <v>2297</v>
      </c>
      <c r="B1520" s="19"/>
      <c r="C1520" s="19" t="s">
        <v>91</v>
      </c>
      <c r="D1520" s="215" t="s">
        <v>417</v>
      </c>
      <c r="E1520" s="14" t="s">
        <v>1228</v>
      </c>
      <c r="F1520" s="58"/>
      <c r="G1520" s="14"/>
      <c r="H1520" s="14"/>
      <c r="I1520" s="11">
        <f>(G1520+H1520)*2</f>
        <v>0</v>
      </c>
      <c r="J1520" s="76">
        <v>6.28</v>
      </c>
      <c r="K1520" s="11">
        <f>J1520*3.14*0.1</f>
        <v>1.97</v>
      </c>
      <c r="L1520" s="11">
        <f>J1520</f>
        <v>6.28</v>
      </c>
      <c r="M1520" s="101">
        <v>1.1000000000000001</v>
      </c>
      <c r="N1520" s="107">
        <f>M1520*L1520</f>
        <v>6.9080000000000004</v>
      </c>
      <c r="O1520" s="11"/>
      <c r="P1520" s="11"/>
      <c r="Q1520" s="11">
        <f t="shared" si="741"/>
        <v>0</v>
      </c>
      <c r="R1520" s="11">
        <f t="shared" si="742"/>
        <v>0</v>
      </c>
      <c r="S1520" s="11">
        <f t="shared" si="743"/>
        <v>0</v>
      </c>
      <c r="T1520" s="11"/>
      <c r="U1520" s="151"/>
      <c r="V1520" s="151"/>
      <c r="W1520" s="151"/>
      <c r="X1520" s="151"/>
      <c r="Y1520" s="151"/>
    </row>
    <row r="1521" spans="1:25" s="152" customFormat="1" ht="22.5" customHeight="1" x14ac:dyDescent="0.25">
      <c r="A1521" s="19" t="s">
        <v>2298</v>
      </c>
      <c r="B1521" s="19"/>
      <c r="C1521" s="19" t="s">
        <v>91</v>
      </c>
      <c r="D1521" s="215" t="s">
        <v>494</v>
      </c>
      <c r="E1521" s="14" t="s">
        <v>1228</v>
      </c>
      <c r="F1521" s="58"/>
      <c r="G1521" s="14"/>
      <c r="H1521" s="14"/>
      <c r="I1521" s="11">
        <f>(G1521+H1521)*2</f>
        <v>0</v>
      </c>
      <c r="J1521" s="76">
        <v>90.28</v>
      </c>
      <c r="K1521" s="11">
        <f>J1521*3.14*0.2</f>
        <v>56.7</v>
      </c>
      <c r="L1521" s="11">
        <f>J1521</f>
        <v>90.28</v>
      </c>
      <c r="M1521" s="101">
        <v>1.1000000000000001</v>
      </c>
      <c r="N1521" s="107">
        <f>M1521*L1521</f>
        <v>99.308000000000007</v>
      </c>
      <c r="O1521" s="11"/>
      <c r="P1521" s="11"/>
      <c r="Q1521" s="11">
        <f t="shared" si="741"/>
        <v>0</v>
      </c>
      <c r="R1521" s="11">
        <f t="shared" si="742"/>
        <v>0</v>
      </c>
      <c r="S1521" s="11">
        <f t="shared" si="743"/>
        <v>0</v>
      </c>
      <c r="T1521" s="11"/>
      <c r="U1521" s="151"/>
      <c r="V1521" s="151"/>
      <c r="W1521" s="151"/>
      <c r="X1521" s="151"/>
      <c r="Y1521" s="151"/>
    </row>
    <row r="1522" spans="1:25" s="152" customFormat="1" ht="22.5" customHeight="1" x14ac:dyDescent="0.25">
      <c r="A1522" s="19" t="s">
        <v>2299</v>
      </c>
      <c r="B1522" s="19"/>
      <c r="C1522" s="19" t="s">
        <v>91</v>
      </c>
      <c r="D1522" s="215" t="s">
        <v>475</v>
      </c>
      <c r="E1522" s="14" t="s">
        <v>1228</v>
      </c>
      <c r="F1522" s="203"/>
      <c r="G1522" s="147"/>
      <c r="H1522" s="14"/>
      <c r="I1522" s="11">
        <f t="shared" ref="I1522" si="750">(G1522+H1522)*2</f>
        <v>0</v>
      </c>
      <c r="J1522" s="76">
        <v>28.16</v>
      </c>
      <c r="K1522" s="11">
        <f t="shared" ref="K1522" si="751">J1522*3.14*0.2</f>
        <v>17.68</v>
      </c>
      <c r="L1522" s="11">
        <f t="shared" ref="L1522" si="752">J1522</f>
        <v>28.16</v>
      </c>
      <c r="M1522" s="101">
        <v>1.1000000000000001</v>
      </c>
      <c r="N1522" s="245">
        <f>M1522*L1522</f>
        <v>30.975999999999999</v>
      </c>
      <c r="O1522" s="11"/>
      <c r="P1522" s="11"/>
      <c r="Q1522" s="11">
        <f t="shared" si="741"/>
        <v>0</v>
      </c>
      <c r="R1522" s="11">
        <f t="shared" si="742"/>
        <v>0</v>
      </c>
      <c r="S1522" s="11">
        <f t="shared" si="743"/>
        <v>0</v>
      </c>
      <c r="T1522" s="11"/>
      <c r="U1522" s="151"/>
      <c r="V1522" s="151"/>
      <c r="W1522" s="151"/>
      <c r="X1522" s="151"/>
      <c r="Y1522" s="151"/>
    </row>
    <row r="1523" spans="1:25" s="152" customFormat="1" ht="22.5" customHeight="1" x14ac:dyDescent="0.25">
      <c r="A1523" s="19" t="s">
        <v>2300</v>
      </c>
      <c r="B1523" s="19"/>
      <c r="C1523" s="19" t="s">
        <v>91</v>
      </c>
      <c r="D1523" s="215" t="s">
        <v>504</v>
      </c>
      <c r="E1523" s="14" t="s">
        <v>17</v>
      </c>
      <c r="F1523" s="203">
        <v>4</v>
      </c>
      <c r="G1523" s="147"/>
      <c r="H1523" s="14"/>
      <c r="I1523" s="11"/>
      <c r="J1523" s="171"/>
      <c r="K1523" s="11">
        <v>0.22</v>
      </c>
      <c r="L1523" s="58">
        <f t="shared" ref="L1523:L1528" si="753">F1523</f>
        <v>4</v>
      </c>
      <c r="M1523" s="101">
        <v>1</v>
      </c>
      <c r="N1523" s="107">
        <f t="shared" ref="N1523:N1529" si="754">M1523*L1523</f>
        <v>4</v>
      </c>
      <c r="O1523" s="11"/>
      <c r="P1523" s="11"/>
      <c r="Q1523" s="11">
        <f t="shared" si="741"/>
        <v>0</v>
      </c>
      <c r="R1523" s="11">
        <f t="shared" si="742"/>
        <v>0</v>
      </c>
      <c r="S1523" s="11">
        <f t="shared" si="743"/>
        <v>0</v>
      </c>
      <c r="T1523" s="11"/>
      <c r="U1523" s="151"/>
      <c r="V1523" s="151"/>
      <c r="W1523" s="151"/>
      <c r="X1523" s="151"/>
      <c r="Y1523" s="151"/>
    </row>
    <row r="1524" spans="1:25" s="152" customFormat="1" ht="22.5" customHeight="1" x14ac:dyDescent="0.25">
      <c r="A1524" s="19" t="s">
        <v>2301</v>
      </c>
      <c r="B1524" s="19"/>
      <c r="C1524" s="19" t="s">
        <v>91</v>
      </c>
      <c r="D1524" s="215" t="s">
        <v>425</v>
      </c>
      <c r="E1524" s="14" t="s">
        <v>17</v>
      </c>
      <c r="F1524" s="203">
        <v>3</v>
      </c>
      <c r="G1524" s="147"/>
      <c r="H1524" s="14"/>
      <c r="I1524" s="11"/>
      <c r="J1524" s="171"/>
      <c r="K1524" s="11">
        <v>0.24</v>
      </c>
      <c r="L1524" s="58">
        <f t="shared" si="753"/>
        <v>3</v>
      </c>
      <c r="M1524" s="101">
        <v>1</v>
      </c>
      <c r="N1524" s="107">
        <f t="shared" si="754"/>
        <v>3</v>
      </c>
      <c r="O1524" s="11"/>
      <c r="P1524" s="11"/>
      <c r="Q1524" s="11">
        <f t="shared" si="741"/>
        <v>0</v>
      </c>
      <c r="R1524" s="11">
        <f t="shared" si="742"/>
        <v>0</v>
      </c>
      <c r="S1524" s="11">
        <f t="shared" si="743"/>
        <v>0</v>
      </c>
      <c r="T1524" s="11"/>
      <c r="U1524" s="151"/>
      <c r="V1524" s="151"/>
      <c r="W1524" s="151"/>
      <c r="X1524" s="151"/>
      <c r="Y1524" s="151"/>
    </row>
    <row r="1525" spans="1:25" s="152" customFormat="1" ht="22.5" customHeight="1" x14ac:dyDescent="0.25">
      <c r="A1525" s="19" t="s">
        <v>2302</v>
      </c>
      <c r="B1525" s="19"/>
      <c r="C1525" s="19" t="s">
        <v>91</v>
      </c>
      <c r="D1525" s="215" t="s">
        <v>476</v>
      </c>
      <c r="E1525" s="14" t="s">
        <v>17</v>
      </c>
      <c r="F1525" s="203">
        <v>11</v>
      </c>
      <c r="G1525" s="147"/>
      <c r="H1525" s="14"/>
      <c r="I1525" s="11"/>
      <c r="J1525" s="171"/>
      <c r="K1525" s="11">
        <v>0.89</v>
      </c>
      <c r="L1525" s="58">
        <f t="shared" si="753"/>
        <v>11</v>
      </c>
      <c r="M1525" s="101">
        <v>1</v>
      </c>
      <c r="N1525" s="107">
        <f t="shared" si="754"/>
        <v>11</v>
      </c>
      <c r="O1525" s="11"/>
      <c r="P1525" s="11"/>
      <c r="Q1525" s="11">
        <f t="shared" si="741"/>
        <v>0</v>
      </c>
      <c r="R1525" s="11">
        <f t="shared" si="742"/>
        <v>0</v>
      </c>
      <c r="S1525" s="11">
        <f t="shared" si="743"/>
        <v>0</v>
      </c>
      <c r="T1525" s="11"/>
      <c r="U1525" s="151"/>
      <c r="V1525" s="151"/>
      <c r="W1525" s="151"/>
      <c r="X1525" s="151"/>
      <c r="Y1525" s="151"/>
    </row>
    <row r="1526" spans="1:25" s="152" customFormat="1" x14ac:dyDescent="0.25">
      <c r="A1526" s="19" t="s">
        <v>2303</v>
      </c>
      <c r="B1526" s="19"/>
      <c r="C1526" s="19" t="s">
        <v>91</v>
      </c>
      <c r="D1526" s="215" t="s">
        <v>243</v>
      </c>
      <c r="E1526" s="14" t="s">
        <v>3</v>
      </c>
      <c r="F1526" s="204">
        <v>0.02</v>
      </c>
      <c r="G1526" s="147"/>
      <c r="H1526" s="14"/>
      <c r="I1526" s="11"/>
      <c r="J1526" s="171"/>
      <c r="K1526" s="11"/>
      <c r="L1526" s="57">
        <f t="shared" si="753"/>
        <v>0.02</v>
      </c>
      <c r="M1526" s="101">
        <v>1</v>
      </c>
      <c r="N1526" s="107">
        <f t="shared" si="754"/>
        <v>0.02</v>
      </c>
      <c r="O1526" s="11"/>
      <c r="P1526" s="11"/>
      <c r="Q1526" s="11">
        <f t="shared" si="741"/>
        <v>0</v>
      </c>
      <c r="R1526" s="11">
        <f t="shared" si="742"/>
        <v>0</v>
      </c>
      <c r="S1526" s="11">
        <f t="shared" si="743"/>
        <v>0</v>
      </c>
      <c r="T1526" s="11"/>
      <c r="U1526" s="151"/>
      <c r="V1526" s="151"/>
      <c r="W1526" s="151"/>
      <c r="X1526" s="151"/>
      <c r="Y1526" s="151"/>
    </row>
    <row r="1527" spans="1:25" s="88" customFormat="1" x14ac:dyDescent="0.25">
      <c r="A1527" s="44" t="s">
        <v>2298</v>
      </c>
      <c r="B1527" s="230" t="s">
        <v>1627</v>
      </c>
      <c r="C1527" s="40" t="s">
        <v>90</v>
      </c>
      <c r="D1527" s="72" t="s">
        <v>192</v>
      </c>
      <c r="E1527" s="41" t="s">
        <v>17</v>
      </c>
      <c r="F1527" s="71">
        <f>F1528</f>
        <v>3</v>
      </c>
      <c r="G1527" s="71"/>
      <c r="H1527" s="71"/>
      <c r="I1527" s="71"/>
      <c r="J1527" s="71"/>
      <c r="K1527" s="71"/>
      <c r="L1527" s="73">
        <f t="shared" si="753"/>
        <v>3</v>
      </c>
      <c r="M1527" s="102">
        <v>1</v>
      </c>
      <c r="N1527" s="108">
        <f t="shared" si="754"/>
        <v>3</v>
      </c>
      <c r="O1527" s="42"/>
      <c r="P1527" s="42"/>
      <c r="Q1527" s="46">
        <f t="shared" si="741"/>
        <v>0</v>
      </c>
      <c r="R1527" s="46">
        <f t="shared" si="742"/>
        <v>0</v>
      </c>
      <c r="S1527" s="42">
        <f t="shared" si="743"/>
        <v>0</v>
      </c>
      <c r="T1527" s="63"/>
      <c r="U1527" s="87"/>
      <c r="V1527" s="87"/>
      <c r="W1527" s="87"/>
      <c r="X1527" s="87"/>
      <c r="Y1527" s="87"/>
    </row>
    <row r="1528" spans="1:25" s="112" customFormat="1" ht="30" x14ac:dyDescent="0.25">
      <c r="A1528" s="23" t="s">
        <v>2304</v>
      </c>
      <c r="B1528" s="23"/>
      <c r="C1528" s="19" t="s">
        <v>91</v>
      </c>
      <c r="D1528" s="215" t="s">
        <v>1081</v>
      </c>
      <c r="E1528" s="28" t="s">
        <v>17</v>
      </c>
      <c r="F1528" s="59">
        <v>3</v>
      </c>
      <c r="G1528" s="59"/>
      <c r="H1528" s="59"/>
      <c r="I1528" s="59"/>
      <c r="J1528" s="71"/>
      <c r="K1528" s="192"/>
      <c r="L1528" s="58">
        <f t="shared" si="753"/>
        <v>3</v>
      </c>
      <c r="M1528" s="101">
        <v>1</v>
      </c>
      <c r="N1528" s="133">
        <f t="shared" si="754"/>
        <v>3</v>
      </c>
      <c r="O1528" s="25"/>
      <c r="P1528" s="25"/>
      <c r="Q1528" s="11">
        <f t="shared" si="741"/>
        <v>0</v>
      </c>
      <c r="R1528" s="11">
        <f t="shared" si="742"/>
        <v>0</v>
      </c>
      <c r="S1528" s="42">
        <f t="shared" si="743"/>
        <v>0</v>
      </c>
      <c r="T1528" s="60"/>
      <c r="U1528" s="111"/>
      <c r="V1528" s="111"/>
      <c r="W1528" s="111"/>
      <c r="X1528" s="111"/>
      <c r="Y1528" s="111"/>
    </row>
    <row r="1529" spans="1:25" s="92" customFormat="1" ht="18.75" customHeight="1" x14ac:dyDescent="0.25">
      <c r="A1529" s="44" t="s">
        <v>2299</v>
      </c>
      <c r="B1529" s="230" t="s">
        <v>1628</v>
      </c>
      <c r="C1529" s="44" t="s">
        <v>90</v>
      </c>
      <c r="D1529" s="51" t="s">
        <v>747</v>
      </c>
      <c r="E1529" s="41" t="s">
        <v>3</v>
      </c>
      <c r="F1529" s="78">
        <f>F1530</f>
        <v>35.159999999999997</v>
      </c>
      <c r="G1529" s="41"/>
      <c r="H1529" s="41"/>
      <c r="I1529" s="41"/>
      <c r="J1529" s="41"/>
      <c r="K1529" s="71"/>
      <c r="L1529" s="78">
        <f>F1529</f>
        <v>35.159999999999997</v>
      </c>
      <c r="M1529" s="102">
        <v>1</v>
      </c>
      <c r="N1529" s="108">
        <f t="shared" si="754"/>
        <v>35.159999999999997</v>
      </c>
      <c r="O1529" s="42"/>
      <c r="P1529" s="42"/>
      <c r="Q1529" s="46">
        <f t="shared" si="741"/>
        <v>0</v>
      </c>
      <c r="R1529" s="46">
        <f t="shared" si="742"/>
        <v>0</v>
      </c>
      <c r="S1529" s="42">
        <f t="shared" si="743"/>
        <v>0</v>
      </c>
      <c r="T1529" s="62"/>
    </row>
    <row r="1530" spans="1:25" s="152" customFormat="1" x14ac:dyDescent="0.25">
      <c r="A1530" s="23" t="s">
        <v>2305</v>
      </c>
      <c r="B1530" s="19"/>
      <c r="C1530" s="19" t="s">
        <v>91</v>
      </c>
      <c r="D1530" s="214" t="s">
        <v>1452</v>
      </c>
      <c r="E1530" s="14" t="s">
        <v>3</v>
      </c>
      <c r="F1530" s="57">
        <v>35.159999999999997</v>
      </c>
      <c r="G1530" s="14"/>
      <c r="H1530" s="14"/>
      <c r="I1530" s="14"/>
      <c r="J1530" s="45"/>
      <c r="K1530" s="195"/>
      <c r="L1530" s="57">
        <f>F1530</f>
        <v>35.159999999999997</v>
      </c>
      <c r="M1530" s="101">
        <v>1</v>
      </c>
      <c r="N1530" s="107">
        <f>ROUND(M1530*L1530,2)</f>
        <v>35.159999999999997</v>
      </c>
      <c r="O1530" s="11"/>
      <c r="P1530" s="11"/>
      <c r="Q1530" s="11">
        <f t="shared" si="741"/>
        <v>0</v>
      </c>
      <c r="R1530" s="11">
        <f t="shared" si="742"/>
        <v>0</v>
      </c>
      <c r="S1530" s="42">
        <f t="shared" si="743"/>
        <v>0</v>
      </c>
      <c r="T1530" s="60"/>
      <c r="U1530" s="151"/>
    </row>
    <row r="1531" spans="1:25" s="88" customFormat="1" x14ac:dyDescent="0.25">
      <c r="A1531" s="44" t="s">
        <v>2300</v>
      </c>
      <c r="B1531" s="233" t="s">
        <v>2514</v>
      </c>
      <c r="C1531" s="40" t="s">
        <v>90</v>
      </c>
      <c r="D1531" s="72" t="s">
        <v>1447</v>
      </c>
      <c r="E1531" s="41" t="s">
        <v>17</v>
      </c>
      <c r="F1531" s="71">
        <f>F1532</f>
        <v>1</v>
      </c>
      <c r="G1531" s="71"/>
      <c r="H1531" s="71"/>
      <c r="I1531" s="71"/>
      <c r="J1531" s="71"/>
      <c r="K1531" s="71"/>
      <c r="L1531" s="73">
        <f t="shared" ref="L1531:L1532" si="755">F1531</f>
        <v>1</v>
      </c>
      <c r="M1531" s="102">
        <v>1</v>
      </c>
      <c r="N1531" s="108">
        <f t="shared" ref="N1531:N1533" si="756">M1531*L1531</f>
        <v>1</v>
      </c>
      <c r="O1531" s="42"/>
      <c r="P1531" s="42"/>
      <c r="Q1531" s="46">
        <f t="shared" si="741"/>
        <v>0</v>
      </c>
      <c r="R1531" s="46">
        <f t="shared" si="742"/>
        <v>0</v>
      </c>
      <c r="S1531" s="42">
        <f t="shared" si="743"/>
        <v>0</v>
      </c>
      <c r="T1531" s="63"/>
      <c r="U1531" s="87"/>
      <c r="V1531" s="87"/>
      <c r="W1531" s="87"/>
      <c r="X1531" s="87"/>
      <c r="Y1531" s="87"/>
    </row>
    <row r="1532" spans="1:25" s="152" customFormat="1" x14ac:dyDescent="0.25">
      <c r="A1532" s="23" t="s">
        <v>2306</v>
      </c>
      <c r="B1532" s="19"/>
      <c r="C1532" s="19" t="s">
        <v>91</v>
      </c>
      <c r="D1532" s="214" t="s">
        <v>1456</v>
      </c>
      <c r="E1532" s="14" t="s">
        <v>17</v>
      </c>
      <c r="F1532" s="166">
        <v>1</v>
      </c>
      <c r="G1532" s="14"/>
      <c r="H1532" s="14"/>
      <c r="I1532" s="14"/>
      <c r="J1532" s="45"/>
      <c r="K1532" s="195"/>
      <c r="L1532" s="58">
        <f t="shared" si="755"/>
        <v>1</v>
      </c>
      <c r="M1532" s="101">
        <v>1</v>
      </c>
      <c r="N1532" s="133">
        <f t="shared" si="756"/>
        <v>1</v>
      </c>
      <c r="O1532" s="11"/>
      <c r="P1532" s="11"/>
      <c r="Q1532" s="11">
        <f t="shared" si="741"/>
        <v>0</v>
      </c>
      <c r="R1532" s="11">
        <f t="shared" si="742"/>
        <v>0</v>
      </c>
      <c r="S1532" s="42">
        <f t="shared" si="743"/>
        <v>0</v>
      </c>
      <c r="T1532" s="60"/>
      <c r="U1532" s="151"/>
    </row>
    <row r="1533" spans="1:25" s="92" customFormat="1" ht="18.75" customHeight="1" x14ac:dyDescent="0.25">
      <c r="A1533" s="44" t="s">
        <v>2301</v>
      </c>
      <c r="B1533" s="230" t="s">
        <v>1626</v>
      </c>
      <c r="C1533" s="44" t="s">
        <v>90</v>
      </c>
      <c r="D1533" s="51" t="s">
        <v>876</v>
      </c>
      <c r="E1533" s="41" t="s">
        <v>3</v>
      </c>
      <c r="F1533" s="78">
        <f>F1534</f>
        <v>35.92</v>
      </c>
      <c r="G1533" s="41"/>
      <c r="H1533" s="41"/>
      <c r="I1533" s="41"/>
      <c r="J1533" s="41"/>
      <c r="K1533" s="71"/>
      <c r="L1533" s="78">
        <f>F1533</f>
        <v>35.92</v>
      </c>
      <c r="M1533" s="102">
        <v>1</v>
      </c>
      <c r="N1533" s="108">
        <f t="shared" si="756"/>
        <v>35.92</v>
      </c>
      <c r="O1533" s="42"/>
      <c r="P1533" s="42"/>
      <c r="Q1533" s="46">
        <f t="shared" si="741"/>
        <v>0</v>
      </c>
      <c r="R1533" s="46">
        <f t="shared" si="742"/>
        <v>0</v>
      </c>
      <c r="S1533" s="42">
        <f t="shared" si="743"/>
        <v>0</v>
      </c>
      <c r="T1533" s="62"/>
    </row>
    <row r="1534" spans="1:25" s="152" customFormat="1" ht="30" x14ac:dyDescent="0.25">
      <c r="A1534" s="19" t="s">
        <v>2307</v>
      </c>
      <c r="B1534" s="19"/>
      <c r="C1534" s="19" t="s">
        <v>91</v>
      </c>
      <c r="D1534" s="215" t="s">
        <v>1457</v>
      </c>
      <c r="E1534" s="14" t="s">
        <v>3</v>
      </c>
      <c r="F1534" s="57">
        <v>35.92</v>
      </c>
      <c r="G1534" s="14"/>
      <c r="H1534" s="14"/>
      <c r="I1534" s="14"/>
      <c r="J1534" s="45"/>
      <c r="K1534" s="195"/>
      <c r="L1534" s="57">
        <f>F1534</f>
        <v>35.92</v>
      </c>
      <c r="M1534" s="101">
        <v>1.1000000000000001</v>
      </c>
      <c r="N1534" s="107">
        <f>ROUND(M1534*L1534,2)</f>
        <v>39.51</v>
      </c>
      <c r="O1534" s="11"/>
      <c r="P1534" s="11"/>
      <c r="Q1534" s="11">
        <f t="shared" si="741"/>
        <v>0</v>
      </c>
      <c r="R1534" s="11">
        <f t="shared" si="742"/>
        <v>0</v>
      </c>
      <c r="S1534" s="42">
        <f t="shared" si="743"/>
        <v>0</v>
      </c>
      <c r="T1534" s="60"/>
      <c r="U1534" s="151"/>
    </row>
    <row r="1535" spans="1:25" s="152" customFormat="1" ht="25.5" customHeight="1" x14ac:dyDescent="0.25">
      <c r="A1535" s="19" t="s">
        <v>2576</v>
      </c>
      <c r="B1535" s="19"/>
      <c r="C1535" s="19" t="s">
        <v>91</v>
      </c>
      <c r="D1535" s="69" t="s">
        <v>2517</v>
      </c>
      <c r="E1535" s="14" t="s">
        <v>2</v>
      </c>
      <c r="F1535" s="294">
        <f>F1534</f>
        <v>35.92</v>
      </c>
      <c r="G1535" s="294"/>
      <c r="H1535" s="294"/>
      <c r="I1535" s="294"/>
      <c r="J1535" s="294"/>
      <c r="K1535" s="294">
        <f>F1535</f>
        <v>35.92</v>
      </c>
      <c r="L1535" s="294">
        <f>K1535</f>
        <v>35.92</v>
      </c>
      <c r="M1535" s="295">
        <v>2</v>
      </c>
      <c r="N1535" s="107">
        <f>ROUND(M1535*L1535,2)</f>
        <v>71.84</v>
      </c>
      <c r="O1535" s="11"/>
      <c r="P1535" s="11"/>
      <c r="Q1535" s="11">
        <f t="shared" si="741"/>
        <v>0</v>
      </c>
      <c r="R1535" s="11">
        <f t="shared" si="742"/>
        <v>0</v>
      </c>
      <c r="S1535" s="42">
        <f t="shared" si="743"/>
        <v>0</v>
      </c>
      <c r="T1535" s="60"/>
    </row>
    <row r="1536" spans="1:25" s="86" customFormat="1" ht="22.5" customHeight="1" x14ac:dyDescent="0.25">
      <c r="A1536" s="65" t="s">
        <v>77</v>
      </c>
      <c r="B1536" s="65"/>
      <c r="C1536" s="65"/>
      <c r="D1536" s="49" t="s">
        <v>1546</v>
      </c>
      <c r="E1536" s="66"/>
      <c r="F1536" s="67"/>
      <c r="G1536" s="66"/>
      <c r="H1536" s="66"/>
      <c r="I1536" s="66"/>
      <c r="J1536" s="41"/>
      <c r="K1536" s="191"/>
      <c r="L1536" s="144"/>
      <c r="M1536" s="98"/>
      <c r="N1536" s="105"/>
      <c r="O1536" s="68"/>
      <c r="P1536" s="68"/>
      <c r="Q1536" s="39"/>
      <c r="R1536" s="39"/>
      <c r="S1536" s="68"/>
      <c r="T1536" s="68"/>
      <c r="U1536" s="85"/>
      <c r="V1536" s="85"/>
      <c r="W1536" s="85"/>
      <c r="X1536" s="85"/>
      <c r="Y1536" s="85"/>
    </row>
    <row r="1537" spans="1:25" s="92" customFormat="1" ht="32.25" customHeight="1" x14ac:dyDescent="0.25">
      <c r="A1537" s="44" t="s">
        <v>2308</v>
      </c>
      <c r="B1537" s="230" t="s">
        <v>1624</v>
      </c>
      <c r="C1537" s="44" t="s">
        <v>90</v>
      </c>
      <c r="D1537" s="51" t="s">
        <v>92</v>
      </c>
      <c r="E1537" s="41" t="s">
        <v>3</v>
      </c>
      <c r="F1537" s="71"/>
      <c r="G1537" s="41"/>
      <c r="H1537" s="41"/>
      <c r="I1537" s="43"/>
      <c r="J1537" s="43"/>
      <c r="K1537" s="43">
        <f>SUM(K1538:K1542)</f>
        <v>63.18</v>
      </c>
      <c r="L1537" s="43"/>
      <c r="M1537" s="100"/>
      <c r="N1537" s="43">
        <f>K1537</f>
        <v>63.18</v>
      </c>
      <c r="O1537" s="42"/>
      <c r="P1537" s="42"/>
      <c r="Q1537" s="46">
        <f t="shared" si="741"/>
        <v>0</v>
      </c>
      <c r="R1537" s="46">
        <f t="shared" si="742"/>
        <v>0</v>
      </c>
      <c r="S1537" s="42">
        <f t="shared" si="743"/>
        <v>0</v>
      </c>
      <c r="T1537" s="42" t="s">
        <v>93</v>
      </c>
      <c r="U1537" s="91"/>
      <c r="V1537" s="91"/>
      <c r="W1537" s="91"/>
      <c r="X1537" s="91"/>
      <c r="Y1537" s="91"/>
    </row>
    <row r="1538" spans="1:25" s="92" customFormat="1" ht="22.5" customHeight="1" x14ac:dyDescent="0.25">
      <c r="A1538" s="19" t="s">
        <v>2309</v>
      </c>
      <c r="B1538" s="23"/>
      <c r="C1538" s="23" t="s">
        <v>91</v>
      </c>
      <c r="D1538" s="215" t="s">
        <v>418</v>
      </c>
      <c r="E1538" s="28" t="s">
        <v>1228</v>
      </c>
      <c r="F1538" s="59"/>
      <c r="G1538" s="14"/>
      <c r="H1538" s="14"/>
      <c r="I1538" s="11">
        <f>(G1538+H1538)*2</f>
        <v>0</v>
      </c>
      <c r="J1538" s="74">
        <v>2.92</v>
      </c>
      <c r="K1538" s="189">
        <f>J1538*3.14*0.16</f>
        <v>1.47</v>
      </c>
      <c r="L1538" s="11">
        <f>J1538</f>
        <v>2.92</v>
      </c>
      <c r="M1538" s="101">
        <v>1.1000000000000001</v>
      </c>
      <c r="N1538" s="133">
        <f>M1538*L1538</f>
        <v>3.2120000000000002</v>
      </c>
      <c r="O1538" s="25"/>
      <c r="P1538" s="25"/>
      <c r="Q1538" s="11">
        <f t="shared" si="741"/>
        <v>0</v>
      </c>
      <c r="R1538" s="11">
        <f t="shared" si="742"/>
        <v>0</v>
      </c>
      <c r="S1538" s="42">
        <f t="shared" si="743"/>
        <v>0</v>
      </c>
      <c r="T1538" s="42"/>
      <c r="U1538" s="91"/>
      <c r="V1538" s="91"/>
      <c r="W1538" s="91"/>
      <c r="X1538" s="91"/>
      <c r="Y1538" s="91"/>
    </row>
    <row r="1539" spans="1:25" s="92" customFormat="1" ht="22.5" customHeight="1" x14ac:dyDescent="0.25">
      <c r="A1539" s="19" t="s">
        <v>2310</v>
      </c>
      <c r="B1539" s="23"/>
      <c r="C1539" s="23" t="s">
        <v>91</v>
      </c>
      <c r="D1539" s="215" t="s">
        <v>419</v>
      </c>
      <c r="E1539" s="28" t="s">
        <v>1228</v>
      </c>
      <c r="F1539" s="59"/>
      <c r="G1539" s="14"/>
      <c r="H1539" s="14"/>
      <c r="I1539" s="11">
        <f>(G1539+H1539)*2</f>
        <v>0</v>
      </c>
      <c r="J1539" s="74">
        <v>117.02</v>
      </c>
      <c r="K1539" s="189">
        <f>J1539*3.14*0.16</f>
        <v>58.79</v>
      </c>
      <c r="L1539" s="11">
        <f>J1539</f>
        <v>117.02</v>
      </c>
      <c r="M1539" s="101">
        <v>1.1000000000000001</v>
      </c>
      <c r="N1539" s="133">
        <f>M1539*L1539</f>
        <v>128.72200000000001</v>
      </c>
      <c r="O1539" s="25"/>
      <c r="P1539" s="25"/>
      <c r="Q1539" s="11">
        <f t="shared" si="741"/>
        <v>0</v>
      </c>
      <c r="R1539" s="11">
        <f t="shared" si="742"/>
        <v>0</v>
      </c>
      <c r="S1539" s="42">
        <f t="shared" si="743"/>
        <v>0</v>
      </c>
      <c r="T1539" s="42"/>
      <c r="U1539" s="91"/>
      <c r="V1539" s="91"/>
      <c r="W1539" s="91"/>
      <c r="X1539" s="91"/>
      <c r="Y1539" s="91"/>
    </row>
    <row r="1540" spans="1:25" s="92" customFormat="1" ht="22.5" customHeight="1" x14ac:dyDescent="0.2">
      <c r="A1540" s="19" t="s">
        <v>2311</v>
      </c>
      <c r="B1540" s="23"/>
      <c r="C1540" s="23" t="s">
        <v>91</v>
      </c>
      <c r="D1540" s="215" t="s">
        <v>558</v>
      </c>
      <c r="E1540" s="14" t="s">
        <v>17</v>
      </c>
      <c r="F1540" s="203">
        <v>4</v>
      </c>
      <c r="G1540" s="149"/>
      <c r="H1540" s="28"/>
      <c r="I1540" s="11"/>
      <c r="J1540" s="178"/>
      <c r="K1540" s="189">
        <v>0.45</v>
      </c>
      <c r="L1540" s="58">
        <f t="shared" ref="L1540:L1546" si="757">F1540</f>
        <v>4</v>
      </c>
      <c r="M1540" s="101">
        <v>1</v>
      </c>
      <c r="N1540" s="133">
        <f t="shared" ref="N1540:N1547" si="758">M1540*L1540</f>
        <v>4</v>
      </c>
      <c r="O1540" s="25"/>
      <c r="P1540" s="25"/>
      <c r="Q1540" s="11">
        <f t="shared" si="741"/>
        <v>0</v>
      </c>
      <c r="R1540" s="11">
        <f t="shared" si="742"/>
        <v>0</v>
      </c>
      <c r="S1540" s="42">
        <f t="shared" si="743"/>
        <v>0</v>
      </c>
      <c r="T1540" s="42"/>
      <c r="U1540" s="91"/>
      <c r="V1540" s="91"/>
      <c r="W1540" s="91"/>
      <c r="X1540" s="91"/>
      <c r="Y1540" s="91"/>
    </row>
    <row r="1541" spans="1:25" s="92" customFormat="1" ht="22.5" customHeight="1" x14ac:dyDescent="0.2">
      <c r="A1541" s="19" t="s">
        <v>2312</v>
      </c>
      <c r="B1541" s="23"/>
      <c r="C1541" s="23" t="s">
        <v>91</v>
      </c>
      <c r="D1541" s="215" t="s">
        <v>461</v>
      </c>
      <c r="E1541" s="14" t="s">
        <v>17</v>
      </c>
      <c r="F1541" s="203">
        <v>5</v>
      </c>
      <c r="G1541" s="149"/>
      <c r="H1541" s="28"/>
      <c r="I1541" s="11"/>
      <c r="J1541" s="178"/>
      <c r="K1541" s="189">
        <v>0.88</v>
      </c>
      <c r="L1541" s="58">
        <f t="shared" si="757"/>
        <v>5</v>
      </c>
      <c r="M1541" s="101">
        <v>1</v>
      </c>
      <c r="N1541" s="133">
        <f t="shared" si="758"/>
        <v>5</v>
      </c>
      <c r="O1541" s="25"/>
      <c r="P1541" s="25"/>
      <c r="Q1541" s="11">
        <f t="shared" si="741"/>
        <v>0</v>
      </c>
      <c r="R1541" s="11">
        <f t="shared" si="742"/>
        <v>0</v>
      </c>
      <c r="S1541" s="42">
        <f t="shared" si="743"/>
        <v>0</v>
      </c>
      <c r="T1541" s="42"/>
      <c r="U1541" s="91"/>
      <c r="V1541" s="91"/>
      <c r="W1541" s="91"/>
      <c r="X1541" s="91"/>
      <c r="Y1541" s="91"/>
    </row>
    <row r="1542" spans="1:25" s="92" customFormat="1" ht="22.5" customHeight="1" x14ac:dyDescent="0.2">
      <c r="A1542" s="19" t="s">
        <v>2313</v>
      </c>
      <c r="B1542" s="23"/>
      <c r="C1542" s="23" t="s">
        <v>91</v>
      </c>
      <c r="D1542" s="215" t="s">
        <v>426</v>
      </c>
      <c r="E1542" s="14" t="s">
        <v>17</v>
      </c>
      <c r="F1542" s="203">
        <v>9</v>
      </c>
      <c r="G1542" s="149"/>
      <c r="H1542" s="28"/>
      <c r="I1542" s="11"/>
      <c r="J1542" s="178"/>
      <c r="K1542" s="189">
        <v>1.59</v>
      </c>
      <c r="L1542" s="58">
        <f t="shared" si="757"/>
        <v>9</v>
      </c>
      <c r="M1542" s="101">
        <v>1</v>
      </c>
      <c r="N1542" s="133">
        <f t="shared" si="758"/>
        <v>9</v>
      </c>
      <c r="O1542" s="25"/>
      <c r="P1542" s="25"/>
      <c r="Q1542" s="11">
        <f t="shared" si="741"/>
        <v>0</v>
      </c>
      <c r="R1542" s="11">
        <f t="shared" si="742"/>
        <v>0</v>
      </c>
      <c r="S1542" s="42">
        <f t="shared" si="743"/>
        <v>0</v>
      </c>
      <c r="T1542" s="42"/>
      <c r="U1542" s="91"/>
      <c r="V1542" s="91"/>
      <c r="W1542" s="91"/>
      <c r="X1542" s="91"/>
      <c r="Y1542" s="91"/>
    </row>
    <row r="1543" spans="1:25" s="92" customFormat="1" x14ac:dyDescent="0.2">
      <c r="A1543" s="19" t="s">
        <v>2314</v>
      </c>
      <c r="B1543" s="23"/>
      <c r="C1543" s="23" t="s">
        <v>91</v>
      </c>
      <c r="D1543" s="215" t="s">
        <v>243</v>
      </c>
      <c r="E1543" s="14" t="s">
        <v>3</v>
      </c>
      <c r="F1543" s="186">
        <v>0.04</v>
      </c>
      <c r="G1543" s="149"/>
      <c r="H1543" s="28"/>
      <c r="I1543" s="11"/>
      <c r="J1543" s="178"/>
      <c r="K1543" s="189"/>
      <c r="L1543" s="57">
        <f t="shared" si="757"/>
        <v>0.04</v>
      </c>
      <c r="M1543" s="101">
        <v>1</v>
      </c>
      <c r="N1543" s="133">
        <f t="shared" si="758"/>
        <v>0.04</v>
      </c>
      <c r="O1543" s="25"/>
      <c r="P1543" s="25"/>
      <c r="Q1543" s="11">
        <f t="shared" si="741"/>
        <v>0</v>
      </c>
      <c r="R1543" s="11">
        <f t="shared" si="742"/>
        <v>0</v>
      </c>
      <c r="S1543" s="42">
        <f t="shared" si="743"/>
        <v>0</v>
      </c>
      <c r="T1543" s="42"/>
      <c r="U1543" s="91"/>
      <c r="V1543" s="91"/>
      <c r="W1543" s="91"/>
      <c r="X1543" s="91"/>
      <c r="Y1543" s="91"/>
    </row>
    <row r="1544" spans="1:25" s="88" customFormat="1" x14ac:dyDescent="0.25">
      <c r="A1544" s="44" t="s">
        <v>2315</v>
      </c>
      <c r="B1544" s="230" t="s">
        <v>1627</v>
      </c>
      <c r="C1544" s="40" t="s">
        <v>90</v>
      </c>
      <c r="D1544" s="72" t="s">
        <v>192</v>
      </c>
      <c r="E1544" s="41" t="s">
        <v>17</v>
      </c>
      <c r="F1544" s="71">
        <f>F1545+F1546</f>
        <v>3</v>
      </c>
      <c r="G1544" s="71"/>
      <c r="H1544" s="71"/>
      <c r="I1544" s="71"/>
      <c r="J1544" s="71"/>
      <c r="K1544" s="71"/>
      <c r="L1544" s="73">
        <f t="shared" si="757"/>
        <v>3</v>
      </c>
      <c r="M1544" s="102">
        <v>1</v>
      </c>
      <c r="N1544" s="108">
        <f t="shared" si="758"/>
        <v>3</v>
      </c>
      <c r="O1544" s="42"/>
      <c r="P1544" s="42"/>
      <c r="Q1544" s="46">
        <f t="shared" si="741"/>
        <v>0</v>
      </c>
      <c r="R1544" s="46">
        <f t="shared" si="742"/>
        <v>0</v>
      </c>
      <c r="S1544" s="42">
        <f t="shared" si="743"/>
        <v>0</v>
      </c>
      <c r="T1544" s="63"/>
      <c r="U1544" s="87"/>
      <c r="V1544" s="87"/>
      <c r="W1544" s="87"/>
      <c r="X1544" s="87"/>
      <c r="Y1544" s="87"/>
    </row>
    <row r="1545" spans="1:25" s="112" customFormat="1" ht="41.25" customHeight="1" x14ac:dyDescent="0.25">
      <c r="A1545" s="23" t="s">
        <v>2316</v>
      </c>
      <c r="B1545" s="23"/>
      <c r="C1545" s="19" t="s">
        <v>91</v>
      </c>
      <c r="D1545" s="215" t="s">
        <v>1113</v>
      </c>
      <c r="E1545" s="28" t="s">
        <v>17</v>
      </c>
      <c r="F1545" s="59">
        <v>2</v>
      </c>
      <c r="G1545" s="59"/>
      <c r="H1545" s="59"/>
      <c r="I1545" s="59"/>
      <c r="J1545" s="71"/>
      <c r="K1545" s="192"/>
      <c r="L1545" s="58">
        <f t="shared" si="757"/>
        <v>2</v>
      </c>
      <c r="M1545" s="101">
        <v>1</v>
      </c>
      <c r="N1545" s="133">
        <f t="shared" si="758"/>
        <v>2</v>
      </c>
      <c r="O1545" s="25"/>
      <c r="P1545" s="25"/>
      <c r="Q1545" s="11">
        <f t="shared" si="741"/>
        <v>0</v>
      </c>
      <c r="R1545" s="11">
        <f t="shared" si="742"/>
        <v>0</v>
      </c>
      <c r="S1545" s="42">
        <f t="shared" si="743"/>
        <v>0</v>
      </c>
      <c r="T1545" s="60"/>
      <c r="U1545" s="111"/>
      <c r="V1545" s="111"/>
      <c r="W1545" s="111"/>
      <c r="X1545" s="111"/>
      <c r="Y1545" s="111"/>
    </row>
    <row r="1546" spans="1:25" s="112" customFormat="1" ht="41.25" customHeight="1" x14ac:dyDescent="0.25">
      <c r="A1546" s="23" t="s">
        <v>2317</v>
      </c>
      <c r="B1546" s="23"/>
      <c r="C1546" s="19" t="s">
        <v>91</v>
      </c>
      <c r="D1546" s="215" t="s">
        <v>1558</v>
      </c>
      <c r="E1546" s="28" t="s">
        <v>17</v>
      </c>
      <c r="F1546" s="59">
        <v>1</v>
      </c>
      <c r="G1546" s="59"/>
      <c r="H1546" s="59"/>
      <c r="I1546" s="59"/>
      <c r="J1546" s="71"/>
      <c r="K1546" s="192"/>
      <c r="L1546" s="58">
        <f t="shared" si="757"/>
        <v>1</v>
      </c>
      <c r="M1546" s="101">
        <v>1</v>
      </c>
      <c r="N1546" s="133">
        <f t="shared" si="758"/>
        <v>1</v>
      </c>
      <c r="O1546" s="25"/>
      <c r="P1546" s="25"/>
      <c r="Q1546" s="11">
        <f t="shared" si="741"/>
        <v>0</v>
      </c>
      <c r="R1546" s="11">
        <f t="shared" si="742"/>
        <v>0</v>
      </c>
      <c r="S1546" s="42">
        <f t="shared" si="743"/>
        <v>0</v>
      </c>
      <c r="T1546" s="60"/>
      <c r="U1546" s="111"/>
      <c r="V1546" s="111"/>
      <c r="W1546" s="111"/>
      <c r="X1546" s="111"/>
      <c r="Y1546" s="111"/>
    </row>
    <row r="1547" spans="1:25" s="92" customFormat="1" ht="18.75" customHeight="1" x14ac:dyDescent="0.25">
      <c r="A1547" s="44" t="s">
        <v>2318</v>
      </c>
      <c r="B1547" s="230" t="s">
        <v>1628</v>
      </c>
      <c r="C1547" s="44" t="s">
        <v>90</v>
      </c>
      <c r="D1547" s="51" t="s">
        <v>747</v>
      </c>
      <c r="E1547" s="41" t="s">
        <v>3</v>
      </c>
      <c r="F1547" s="78">
        <f>F1548</f>
        <v>15.85</v>
      </c>
      <c r="G1547" s="41"/>
      <c r="H1547" s="41"/>
      <c r="I1547" s="41"/>
      <c r="J1547" s="41"/>
      <c r="K1547" s="71"/>
      <c r="L1547" s="78">
        <f>F1547</f>
        <v>15.85</v>
      </c>
      <c r="M1547" s="102">
        <v>1</v>
      </c>
      <c r="N1547" s="108">
        <f t="shared" si="758"/>
        <v>15.85</v>
      </c>
      <c r="O1547" s="42"/>
      <c r="P1547" s="42"/>
      <c r="Q1547" s="46">
        <f t="shared" si="741"/>
        <v>0</v>
      </c>
      <c r="R1547" s="46">
        <f t="shared" si="742"/>
        <v>0</v>
      </c>
      <c r="S1547" s="42">
        <f t="shared" si="743"/>
        <v>0</v>
      </c>
      <c r="T1547" s="62"/>
    </row>
    <row r="1548" spans="1:25" s="152" customFormat="1" ht="30" x14ac:dyDescent="0.25">
      <c r="A1548" s="23" t="s">
        <v>2319</v>
      </c>
      <c r="B1548" s="19"/>
      <c r="C1548" s="19" t="s">
        <v>91</v>
      </c>
      <c r="D1548" s="215" t="s">
        <v>1548</v>
      </c>
      <c r="E1548" s="14" t="s">
        <v>3</v>
      </c>
      <c r="F1548" s="57">
        <v>15.85</v>
      </c>
      <c r="G1548" s="14"/>
      <c r="H1548" s="14"/>
      <c r="I1548" s="14"/>
      <c r="J1548" s="45"/>
      <c r="K1548" s="195"/>
      <c r="L1548" s="57">
        <f>F1548</f>
        <v>15.85</v>
      </c>
      <c r="M1548" s="101">
        <v>1.1000000000000001</v>
      </c>
      <c r="N1548" s="107">
        <f>ROUND(M1548*L1548,2)</f>
        <v>17.440000000000001</v>
      </c>
      <c r="O1548" s="11"/>
      <c r="P1548" s="11"/>
      <c r="Q1548" s="11">
        <f t="shared" si="741"/>
        <v>0</v>
      </c>
      <c r="R1548" s="11">
        <f t="shared" si="742"/>
        <v>0</v>
      </c>
      <c r="S1548" s="42">
        <f t="shared" si="743"/>
        <v>0</v>
      </c>
      <c r="T1548" s="60"/>
      <c r="U1548" s="151"/>
    </row>
    <row r="1549" spans="1:25" s="88" customFormat="1" x14ac:dyDescent="0.25">
      <c r="A1549" s="44" t="s">
        <v>2320</v>
      </c>
      <c r="B1549" s="233" t="s">
        <v>2514</v>
      </c>
      <c r="C1549" s="40" t="s">
        <v>90</v>
      </c>
      <c r="D1549" s="72" t="s">
        <v>1447</v>
      </c>
      <c r="E1549" s="41" t="s">
        <v>17</v>
      </c>
      <c r="F1549" s="71">
        <f>F1550</f>
        <v>1</v>
      </c>
      <c r="G1549" s="71"/>
      <c r="H1549" s="71"/>
      <c r="I1549" s="71"/>
      <c r="J1549" s="71"/>
      <c r="K1549" s="71"/>
      <c r="L1549" s="73">
        <f t="shared" ref="L1549:L1550" si="759">F1549</f>
        <v>1</v>
      </c>
      <c r="M1549" s="102">
        <v>1</v>
      </c>
      <c r="N1549" s="108">
        <f t="shared" ref="N1549:N1551" si="760">M1549*L1549</f>
        <v>1</v>
      </c>
      <c r="O1549" s="42"/>
      <c r="P1549" s="42"/>
      <c r="Q1549" s="46">
        <f t="shared" si="741"/>
        <v>0</v>
      </c>
      <c r="R1549" s="46">
        <f t="shared" si="742"/>
        <v>0</v>
      </c>
      <c r="S1549" s="42">
        <f t="shared" si="743"/>
        <v>0</v>
      </c>
      <c r="T1549" s="63"/>
      <c r="U1549" s="87"/>
      <c r="V1549" s="87"/>
      <c r="W1549" s="87"/>
      <c r="X1549" s="87"/>
      <c r="Y1549" s="87"/>
    </row>
    <row r="1550" spans="1:25" s="152" customFormat="1" x14ac:dyDescent="0.25">
      <c r="A1550" s="23" t="s">
        <v>2321</v>
      </c>
      <c r="B1550" s="19"/>
      <c r="C1550" s="19" t="s">
        <v>91</v>
      </c>
      <c r="D1550" s="215" t="s">
        <v>1549</v>
      </c>
      <c r="E1550" s="41" t="s">
        <v>17</v>
      </c>
      <c r="F1550" s="169">
        <v>1</v>
      </c>
      <c r="G1550" s="14"/>
      <c r="H1550" s="14"/>
      <c r="I1550" s="14"/>
      <c r="J1550" s="45"/>
      <c r="K1550" s="195"/>
      <c r="L1550" s="58">
        <f t="shared" si="759"/>
        <v>1</v>
      </c>
      <c r="M1550" s="101">
        <v>1</v>
      </c>
      <c r="N1550" s="133">
        <f t="shared" si="760"/>
        <v>1</v>
      </c>
      <c r="O1550" s="11"/>
      <c r="P1550" s="11"/>
      <c r="Q1550" s="11">
        <f t="shared" si="741"/>
        <v>0</v>
      </c>
      <c r="R1550" s="11">
        <f t="shared" si="742"/>
        <v>0</v>
      </c>
      <c r="S1550" s="42">
        <f t="shared" si="743"/>
        <v>0</v>
      </c>
      <c r="T1550" s="60"/>
      <c r="U1550" s="151"/>
    </row>
    <row r="1551" spans="1:25" s="92" customFormat="1" ht="18.75" customHeight="1" x14ac:dyDescent="0.25">
      <c r="A1551" s="44" t="s">
        <v>2322</v>
      </c>
      <c r="B1551" s="230" t="s">
        <v>1626</v>
      </c>
      <c r="C1551" s="44" t="s">
        <v>90</v>
      </c>
      <c r="D1551" s="51" t="s">
        <v>876</v>
      </c>
      <c r="E1551" s="41" t="s">
        <v>3</v>
      </c>
      <c r="F1551" s="78">
        <f>F1552</f>
        <v>53.7</v>
      </c>
      <c r="G1551" s="41"/>
      <c r="H1551" s="41"/>
      <c r="I1551" s="41"/>
      <c r="J1551" s="41"/>
      <c r="K1551" s="71"/>
      <c r="L1551" s="78">
        <f>F1551</f>
        <v>53.7</v>
      </c>
      <c r="M1551" s="102">
        <v>1</v>
      </c>
      <c r="N1551" s="108">
        <f t="shared" si="760"/>
        <v>53.7</v>
      </c>
      <c r="O1551" s="42"/>
      <c r="P1551" s="42"/>
      <c r="Q1551" s="46">
        <f t="shared" si="741"/>
        <v>0</v>
      </c>
      <c r="R1551" s="46">
        <f t="shared" si="742"/>
        <v>0</v>
      </c>
      <c r="S1551" s="42">
        <f t="shared" si="743"/>
        <v>0</v>
      </c>
      <c r="T1551" s="62"/>
    </row>
    <row r="1552" spans="1:25" s="152" customFormat="1" ht="30" x14ac:dyDescent="0.25">
      <c r="A1552" s="19" t="s">
        <v>2323</v>
      </c>
      <c r="B1552" s="19"/>
      <c r="C1552" s="19" t="s">
        <v>91</v>
      </c>
      <c r="D1552" s="69" t="s">
        <v>424</v>
      </c>
      <c r="E1552" s="14" t="s">
        <v>3</v>
      </c>
      <c r="F1552" s="57">
        <v>53.7</v>
      </c>
      <c r="G1552" s="14"/>
      <c r="H1552" s="14"/>
      <c r="I1552" s="14"/>
      <c r="J1552" s="45"/>
      <c r="K1552" s="195"/>
      <c r="L1552" s="57">
        <f>F1552</f>
        <v>53.7</v>
      </c>
      <c r="M1552" s="101">
        <v>1.1000000000000001</v>
      </c>
      <c r="N1552" s="107">
        <f>ROUND(M1552*L1552,2)</f>
        <v>59.07</v>
      </c>
      <c r="O1552" s="11"/>
      <c r="P1552" s="11"/>
      <c r="Q1552" s="11">
        <f t="shared" si="741"/>
        <v>0</v>
      </c>
      <c r="R1552" s="11">
        <f t="shared" si="742"/>
        <v>0</v>
      </c>
      <c r="S1552" s="42">
        <f t="shared" si="743"/>
        <v>0</v>
      </c>
      <c r="T1552" s="60"/>
      <c r="U1552" s="151"/>
    </row>
    <row r="1553" spans="1:25" s="152" customFormat="1" ht="25.5" customHeight="1" x14ac:dyDescent="0.25">
      <c r="A1553" s="19" t="s">
        <v>2577</v>
      </c>
      <c r="B1553" s="19"/>
      <c r="C1553" s="19" t="s">
        <v>91</v>
      </c>
      <c r="D1553" s="69" t="s">
        <v>2574</v>
      </c>
      <c r="E1553" s="14" t="s">
        <v>2</v>
      </c>
      <c r="F1553" s="294">
        <f>F1552</f>
        <v>53.7</v>
      </c>
      <c r="G1553" s="294"/>
      <c r="H1553" s="294"/>
      <c r="I1553" s="294"/>
      <c r="J1553" s="294"/>
      <c r="K1553" s="294">
        <f>F1553</f>
        <v>53.7</v>
      </c>
      <c r="L1553" s="294">
        <f>K1553</f>
        <v>53.7</v>
      </c>
      <c r="M1553" s="295">
        <v>0.7</v>
      </c>
      <c r="N1553" s="107">
        <f>ROUND(M1553*L1553,2)</f>
        <v>37.590000000000003</v>
      </c>
      <c r="O1553" s="11"/>
      <c r="P1553" s="11"/>
      <c r="Q1553" s="11">
        <f t="shared" si="741"/>
        <v>0</v>
      </c>
      <c r="R1553" s="11">
        <f t="shared" si="742"/>
        <v>0</v>
      </c>
      <c r="S1553" s="42">
        <f t="shared" si="743"/>
        <v>0</v>
      </c>
      <c r="T1553" s="60"/>
    </row>
    <row r="1554" spans="1:25" s="86" customFormat="1" ht="22.5" customHeight="1" x14ac:dyDescent="0.25">
      <c r="A1554" s="65" t="s">
        <v>78</v>
      </c>
      <c r="B1554" s="65"/>
      <c r="C1554" s="65"/>
      <c r="D1554" s="49" t="s">
        <v>1550</v>
      </c>
      <c r="E1554" s="66"/>
      <c r="F1554" s="67"/>
      <c r="G1554" s="66"/>
      <c r="H1554" s="66"/>
      <c r="I1554" s="66"/>
      <c r="J1554" s="41"/>
      <c r="K1554" s="191"/>
      <c r="L1554" s="144"/>
      <c r="M1554" s="98"/>
      <c r="N1554" s="105"/>
      <c r="O1554" s="68"/>
      <c r="P1554" s="68"/>
      <c r="Q1554" s="39"/>
      <c r="R1554" s="39"/>
      <c r="S1554" s="68"/>
      <c r="T1554" s="68"/>
      <c r="U1554" s="85"/>
      <c r="V1554" s="85"/>
      <c r="W1554" s="85"/>
      <c r="X1554" s="85"/>
      <c r="Y1554" s="85"/>
    </row>
    <row r="1555" spans="1:25" s="92" customFormat="1" ht="32.25" customHeight="1" x14ac:dyDescent="0.25">
      <c r="A1555" s="44" t="s">
        <v>2324</v>
      </c>
      <c r="B1555" s="230" t="s">
        <v>1624</v>
      </c>
      <c r="C1555" s="44" t="s">
        <v>90</v>
      </c>
      <c r="D1555" s="51" t="s">
        <v>92</v>
      </c>
      <c r="E1555" s="41" t="s">
        <v>3</v>
      </c>
      <c r="F1555" s="71"/>
      <c r="G1555" s="41"/>
      <c r="H1555" s="41"/>
      <c r="I1555" s="43"/>
      <c r="J1555" s="43"/>
      <c r="K1555" s="43">
        <f>SUM(K1556:K1563)</f>
        <v>66.989999999999995</v>
      </c>
      <c r="L1555" s="43"/>
      <c r="M1555" s="100"/>
      <c r="N1555" s="43">
        <f>K1555</f>
        <v>66.989999999999995</v>
      </c>
      <c r="O1555" s="42"/>
      <c r="P1555" s="42"/>
      <c r="Q1555" s="46">
        <f t="shared" ref="Q1555:Q1618" si="761">ROUND(N1555*O1555,2)</f>
        <v>0</v>
      </c>
      <c r="R1555" s="46">
        <f t="shared" ref="R1555:R1618" si="762">ROUND(N1555*P1555,2)</f>
        <v>0</v>
      </c>
      <c r="S1555" s="42">
        <f t="shared" ref="S1555:S1618" si="763">ROUND(Q1555+R1555,2)</f>
        <v>0</v>
      </c>
      <c r="T1555" s="42" t="s">
        <v>93</v>
      </c>
      <c r="U1555" s="91"/>
      <c r="V1555" s="91"/>
      <c r="W1555" s="91"/>
      <c r="X1555" s="91"/>
      <c r="Y1555" s="91"/>
    </row>
    <row r="1556" spans="1:25" s="152" customFormat="1" ht="22.5" customHeight="1" x14ac:dyDescent="0.25">
      <c r="A1556" s="19" t="s">
        <v>2325</v>
      </c>
      <c r="B1556" s="19"/>
      <c r="C1556" s="19" t="s">
        <v>91</v>
      </c>
      <c r="D1556" s="215" t="s">
        <v>418</v>
      </c>
      <c r="E1556" s="14" t="s">
        <v>1228</v>
      </c>
      <c r="F1556" s="58"/>
      <c r="G1556" s="14"/>
      <c r="H1556" s="14"/>
      <c r="I1556" s="11">
        <f>(G1556+H1556)*2</f>
        <v>0</v>
      </c>
      <c r="J1556" s="76">
        <v>16.649999999999999</v>
      </c>
      <c r="K1556" s="11">
        <f>J1556*3.14*0.16</f>
        <v>8.36</v>
      </c>
      <c r="L1556" s="11">
        <f>J1556</f>
        <v>16.649999999999999</v>
      </c>
      <c r="M1556" s="101">
        <v>1.1000000000000001</v>
      </c>
      <c r="N1556" s="107">
        <f>M1556*L1556</f>
        <v>18.315000000000001</v>
      </c>
      <c r="O1556" s="11"/>
      <c r="P1556" s="11"/>
      <c r="Q1556" s="11">
        <f t="shared" si="761"/>
        <v>0</v>
      </c>
      <c r="R1556" s="11">
        <f t="shared" si="762"/>
        <v>0</v>
      </c>
      <c r="S1556" s="11">
        <f t="shared" si="763"/>
        <v>0</v>
      </c>
      <c r="T1556" s="11"/>
      <c r="U1556" s="151"/>
      <c r="V1556" s="151"/>
      <c r="W1556" s="151"/>
      <c r="X1556" s="151"/>
      <c r="Y1556" s="151"/>
    </row>
    <row r="1557" spans="1:25" s="152" customFormat="1" ht="22.5" customHeight="1" x14ac:dyDescent="0.25">
      <c r="A1557" s="19" t="s">
        <v>2326</v>
      </c>
      <c r="B1557" s="19"/>
      <c r="C1557" s="19" t="s">
        <v>91</v>
      </c>
      <c r="D1557" s="215" t="s">
        <v>1528</v>
      </c>
      <c r="E1557" s="14" t="s">
        <v>1228</v>
      </c>
      <c r="F1557" s="58"/>
      <c r="G1557" s="14"/>
      <c r="H1557" s="14"/>
      <c r="I1557" s="11">
        <f>(G1557+H1557)*2</f>
        <v>0</v>
      </c>
      <c r="J1557" s="76">
        <v>8.06</v>
      </c>
      <c r="K1557" s="11">
        <f>J1557*3.14*0.2</f>
        <v>5.0599999999999996</v>
      </c>
      <c r="L1557" s="11">
        <f>J1557</f>
        <v>8.06</v>
      </c>
      <c r="M1557" s="101">
        <v>1.1000000000000001</v>
      </c>
      <c r="N1557" s="107">
        <f>M1557*L1557</f>
        <v>8.8659999999999997</v>
      </c>
      <c r="O1557" s="11"/>
      <c r="P1557" s="11"/>
      <c r="Q1557" s="11">
        <f t="shared" si="761"/>
        <v>0</v>
      </c>
      <c r="R1557" s="11">
        <f t="shared" si="762"/>
        <v>0</v>
      </c>
      <c r="S1557" s="11">
        <f t="shared" si="763"/>
        <v>0</v>
      </c>
      <c r="T1557" s="11"/>
      <c r="U1557" s="151"/>
      <c r="V1557" s="151"/>
      <c r="W1557" s="151"/>
      <c r="X1557" s="151"/>
      <c r="Y1557" s="151"/>
    </row>
    <row r="1558" spans="1:25" s="152" customFormat="1" ht="22.5" customHeight="1" x14ac:dyDescent="0.25">
      <c r="A1558" s="19" t="s">
        <v>2327</v>
      </c>
      <c r="B1558" s="19"/>
      <c r="C1558" s="19" t="s">
        <v>91</v>
      </c>
      <c r="D1558" s="216" t="s">
        <v>419</v>
      </c>
      <c r="E1558" s="14" t="s">
        <v>1228</v>
      </c>
      <c r="F1558" s="203"/>
      <c r="G1558" s="147"/>
      <c r="H1558" s="14"/>
      <c r="I1558" s="11"/>
      <c r="J1558" s="171">
        <v>101</v>
      </c>
      <c r="K1558" s="11">
        <f>J1558*3.14*0.16</f>
        <v>50.74</v>
      </c>
      <c r="L1558" s="11">
        <f>J1558</f>
        <v>101</v>
      </c>
      <c r="M1558" s="101">
        <v>1.1000000000000001</v>
      </c>
      <c r="N1558" s="107">
        <f t="shared" ref="N1558:N1568" si="764">M1558*L1558</f>
        <v>111.1</v>
      </c>
      <c r="O1558" s="11"/>
      <c r="P1558" s="11"/>
      <c r="Q1558" s="11">
        <f t="shared" si="761"/>
        <v>0</v>
      </c>
      <c r="R1558" s="11">
        <f t="shared" si="762"/>
        <v>0</v>
      </c>
      <c r="S1558" s="11">
        <f t="shared" si="763"/>
        <v>0</v>
      </c>
      <c r="T1558" s="11"/>
      <c r="U1558" s="151"/>
      <c r="V1558" s="151"/>
      <c r="W1558" s="151"/>
      <c r="X1558" s="151"/>
      <c r="Y1558" s="151"/>
    </row>
    <row r="1559" spans="1:25" s="152" customFormat="1" ht="22.5" customHeight="1" x14ac:dyDescent="0.25">
      <c r="A1559" s="19" t="s">
        <v>2328</v>
      </c>
      <c r="B1559" s="19"/>
      <c r="C1559" s="19" t="s">
        <v>91</v>
      </c>
      <c r="D1559" s="215" t="s">
        <v>459</v>
      </c>
      <c r="E1559" s="14" t="s">
        <v>17</v>
      </c>
      <c r="F1559" s="203">
        <v>4</v>
      </c>
      <c r="G1559" s="147"/>
      <c r="H1559" s="14"/>
      <c r="I1559" s="11"/>
      <c r="J1559" s="171"/>
      <c r="K1559" s="11">
        <v>0.45</v>
      </c>
      <c r="L1559" s="58">
        <f>F1559</f>
        <v>4</v>
      </c>
      <c r="M1559" s="101">
        <v>1</v>
      </c>
      <c r="N1559" s="107">
        <f t="shared" ref="N1559" si="765">M1559*L1559</f>
        <v>4</v>
      </c>
      <c r="O1559" s="11"/>
      <c r="P1559" s="11"/>
      <c r="Q1559" s="11">
        <f t="shared" si="761"/>
        <v>0</v>
      </c>
      <c r="R1559" s="11">
        <f t="shared" si="762"/>
        <v>0</v>
      </c>
      <c r="S1559" s="11">
        <f t="shared" si="763"/>
        <v>0</v>
      </c>
      <c r="T1559" s="11"/>
      <c r="U1559" s="151"/>
      <c r="V1559" s="151"/>
      <c r="W1559" s="151"/>
      <c r="X1559" s="151"/>
      <c r="Y1559" s="151"/>
    </row>
    <row r="1560" spans="1:25" s="152" customFormat="1" ht="22.5" customHeight="1" x14ac:dyDescent="0.25">
      <c r="A1560" s="19" t="s">
        <v>2329</v>
      </c>
      <c r="B1560" s="19"/>
      <c r="C1560" s="19" t="s">
        <v>91</v>
      </c>
      <c r="D1560" s="215" t="s">
        <v>461</v>
      </c>
      <c r="E1560" s="14" t="s">
        <v>17</v>
      </c>
      <c r="F1560" s="203">
        <v>6</v>
      </c>
      <c r="G1560" s="147"/>
      <c r="H1560" s="14"/>
      <c r="I1560" s="11"/>
      <c r="J1560" s="171"/>
      <c r="K1560" s="11">
        <v>1.06</v>
      </c>
      <c r="L1560" s="58">
        <f t="shared" ref="L1560:L1563" si="766">F1560</f>
        <v>6</v>
      </c>
      <c r="M1560" s="101">
        <v>1</v>
      </c>
      <c r="N1560" s="107">
        <f t="shared" ref="N1560:N1563" si="767">M1560*L1560</f>
        <v>6</v>
      </c>
      <c r="O1560" s="11"/>
      <c r="P1560" s="11"/>
      <c r="Q1560" s="11">
        <f t="shared" si="761"/>
        <v>0</v>
      </c>
      <c r="R1560" s="11">
        <f t="shared" si="762"/>
        <v>0</v>
      </c>
      <c r="S1560" s="11">
        <f t="shared" si="763"/>
        <v>0</v>
      </c>
      <c r="T1560" s="11"/>
      <c r="U1560" s="151"/>
      <c r="V1560" s="151"/>
      <c r="W1560" s="151"/>
      <c r="X1560" s="151"/>
      <c r="Y1560" s="151"/>
    </row>
    <row r="1561" spans="1:25" s="152" customFormat="1" ht="22.5" customHeight="1" x14ac:dyDescent="0.25">
      <c r="A1561" s="19" t="s">
        <v>2330</v>
      </c>
      <c r="B1561" s="19"/>
      <c r="C1561" s="19" t="s">
        <v>91</v>
      </c>
      <c r="D1561" s="215" t="s">
        <v>426</v>
      </c>
      <c r="E1561" s="14" t="s">
        <v>17</v>
      </c>
      <c r="F1561" s="203">
        <v>2</v>
      </c>
      <c r="G1561" s="147"/>
      <c r="H1561" s="14"/>
      <c r="I1561" s="11"/>
      <c r="J1561" s="171"/>
      <c r="K1561" s="11">
        <v>0.35</v>
      </c>
      <c r="L1561" s="58">
        <f t="shared" si="766"/>
        <v>2</v>
      </c>
      <c r="M1561" s="101">
        <v>1</v>
      </c>
      <c r="N1561" s="107">
        <f t="shared" si="767"/>
        <v>2</v>
      </c>
      <c r="O1561" s="11"/>
      <c r="P1561" s="11"/>
      <c r="Q1561" s="11">
        <f t="shared" si="761"/>
        <v>0</v>
      </c>
      <c r="R1561" s="11">
        <f t="shared" si="762"/>
        <v>0</v>
      </c>
      <c r="S1561" s="11">
        <f t="shared" si="763"/>
        <v>0</v>
      </c>
      <c r="T1561" s="11"/>
      <c r="U1561" s="151"/>
      <c r="V1561" s="151"/>
      <c r="W1561" s="151"/>
      <c r="X1561" s="151"/>
      <c r="Y1561" s="151"/>
    </row>
    <row r="1562" spans="1:25" s="152" customFormat="1" ht="22.5" customHeight="1" x14ac:dyDescent="0.25">
      <c r="A1562" s="19" t="s">
        <v>2331</v>
      </c>
      <c r="B1562" s="19"/>
      <c r="C1562" s="19" t="s">
        <v>91</v>
      </c>
      <c r="D1562" s="215" t="s">
        <v>1538</v>
      </c>
      <c r="E1562" s="14" t="s">
        <v>17</v>
      </c>
      <c r="F1562" s="203">
        <v>2</v>
      </c>
      <c r="G1562" s="147"/>
      <c r="H1562" s="14"/>
      <c r="I1562" s="11"/>
      <c r="J1562" s="171"/>
      <c r="K1562" s="11">
        <v>0.52</v>
      </c>
      <c r="L1562" s="58">
        <f t="shared" si="766"/>
        <v>2</v>
      </c>
      <c r="M1562" s="101">
        <v>1</v>
      </c>
      <c r="N1562" s="107">
        <f t="shared" si="767"/>
        <v>2</v>
      </c>
      <c r="O1562" s="11"/>
      <c r="P1562" s="11"/>
      <c r="Q1562" s="11">
        <f t="shared" si="761"/>
        <v>0</v>
      </c>
      <c r="R1562" s="11">
        <f t="shared" si="762"/>
        <v>0</v>
      </c>
      <c r="S1562" s="11">
        <f t="shared" si="763"/>
        <v>0</v>
      </c>
      <c r="T1562" s="11"/>
      <c r="U1562" s="151"/>
      <c r="V1562" s="151"/>
      <c r="W1562" s="151"/>
      <c r="X1562" s="151"/>
      <c r="Y1562" s="151"/>
    </row>
    <row r="1563" spans="1:25" s="152" customFormat="1" ht="22.5" customHeight="1" x14ac:dyDescent="0.25">
      <c r="A1563" s="19" t="s">
        <v>2332</v>
      </c>
      <c r="B1563" s="19"/>
      <c r="C1563" s="19" t="s">
        <v>91</v>
      </c>
      <c r="D1563" s="215" t="s">
        <v>1566</v>
      </c>
      <c r="E1563" s="14" t="s">
        <v>17</v>
      </c>
      <c r="F1563" s="203">
        <v>2</v>
      </c>
      <c r="G1563" s="147"/>
      <c r="H1563" s="14"/>
      <c r="I1563" s="11"/>
      <c r="J1563" s="171"/>
      <c r="K1563" s="11">
        <v>0.45</v>
      </c>
      <c r="L1563" s="58">
        <f t="shared" si="766"/>
        <v>2</v>
      </c>
      <c r="M1563" s="101">
        <v>1</v>
      </c>
      <c r="N1563" s="107">
        <f t="shared" si="767"/>
        <v>2</v>
      </c>
      <c r="O1563" s="11"/>
      <c r="P1563" s="11"/>
      <c r="Q1563" s="11">
        <f t="shared" si="761"/>
        <v>0</v>
      </c>
      <c r="R1563" s="11">
        <f t="shared" si="762"/>
        <v>0</v>
      </c>
      <c r="S1563" s="11">
        <f t="shared" si="763"/>
        <v>0</v>
      </c>
      <c r="T1563" s="11"/>
      <c r="U1563" s="151"/>
      <c r="V1563" s="151"/>
      <c r="W1563" s="151"/>
      <c r="X1563" s="151"/>
      <c r="Y1563" s="151"/>
    </row>
    <row r="1564" spans="1:25" s="152" customFormat="1" x14ac:dyDescent="0.25">
      <c r="A1564" s="19" t="s">
        <v>2333</v>
      </c>
      <c r="B1564" s="19"/>
      <c r="C1564" s="19" t="s">
        <v>91</v>
      </c>
      <c r="D1564" s="215" t="s">
        <v>243</v>
      </c>
      <c r="E1564" s="14" t="s">
        <v>3</v>
      </c>
      <c r="F1564" s="204">
        <v>0.06</v>
      </c>
      <c r="G1564" s="147"/>
      <c r="H1564" s="14"/>
      <c r="I1564" s="11"/>
      <c r="J1564" s="171"/>
      <c r="K1564" s="11"/>
      <c r="L1564" s="57">
        <f t="shared" ref="L1564:L1567" si="768">F1564</f>
        <v>0.06</v>
      </c>
      <c r="M1564" s="101">
        <v>1</v>
      </c>
      <c r="N1564" s="107">
        <f t="shared" si="764"/>
        <v>0.06</v>
      </c>
      <c r="O1564" s="11"/>
      <c r="P1564" s="11"/>
      <c r="Q1564" s="11">
        <f t="shared" si="761"/>
        <v>0</v>
      </c>
      <c r="R1564" s="11">
        <f t="shared" si="762"/>
        <v>0</v>
      </c>
      <c r="S1564" s="11">
        <f t="shared" si="763"/>
        <v>0</v>
      </c>
      <c r="T1564" s="11"/>
      <c r="U1564" s="151"/>
      <c r="V1564" s="151"/>
      <c r="W1564" s="151"/>
      <c r="X1564" s="151"/>
      <c r="Y1564" s="151"/>
    </row>
    <row r="1565" spans="1:25" s="88" customFormat="1" ht="19.5" customHeight="1" x14ac:dyDescent="0.25">
      <c r="A1565" s="44" t="s">
        <v>2334</v>
      </c>
      <c r="B1565" s="230" t="s">
        <v>1627</v>
      </c>
      <c r="C1565" s="44" t="s">
        <v>90</v>
      </c>
      <c r="D1565" s="72" t="s">
        <v>192</v>
      </c>
      <c r="E1565" s="41" t="s">
        <v>17</v>
      </c>
      <c r="F1565" s="71">
        <f>F1566+F1567</f>
        <v>3</v>
      </c>
      <c r="G1565" s="71"/>
      <c r="H1565" s="71"/>
      <c r="I1565" s="71"/>
      <c r="J1565" s="71"/>
      <c r="K1565" s="71"/>
      <c r="L1565" s="71">
        <f t="shared" si="768"/>
        <v>3</v>
      </c>
      <c r="M1565" s="100">
        <v>1</v>
      </c>
      <c r="N1565" s="106">
        <f t="shared" si="764"/>
        <v>3</v>
      </c>
      <c r="O1565" s="42"/>
      <c r="P1565" s="42"/>
      <c r="Q1565" s="42">
        <f t="shared" si="761"/>
        <v>0</v>
      </c>
      <c r="R1565" s="42">
        <f t="shared" si="762"/>
        <v>0</v>
      </c>
      <c r="S1565" s="42">
        <f t="shared" si="763"/>
        <v>0</v>
      </c>
      <c r="T1565" s="63"/>
      <c r="U1565" s="87"/>
      <c r="V1565" s="87"/>
      <c r="W1565" s="87"/>
      <c r="X1565" s="87"/>
      <c r="Y1565" s="87"/>
    </row>
    <row r="1566" spans="1:25" s="152" customFormat="1" ht="30" x14ac:dyDescent="0.25">
      <c r="A1566" s="19" t="s">
        <v>2335</v>
      </c>
      <c r="B1566" s="19"/>
      <c r="C1566" s="19" t="s">
        <v>91</v>
      </c>
      <c r="D1566" s="215" t="s">
        <v>1113</v>
      </c>
      <c r="E1566" s="14" t="s">
        <v>17</v>
      </c>
      <c r="F1566" s="58">
        <v>2</v>
      </c>
      <c r="G1566" s="58"/>
      <c r="H1566" s="58"/>
      <c r="I1566" s="58"/>
      <c r="J1566" s="58"/>
      <c r="K1566" s="58"/>
      <c r="L1566" s="58">
        <f t="shared" si="768"/>
        <v>2</v>
      </c>
      <c r="M1566" s="101">
        <v>1</v>
      </c>
      <c r="N1566" s="107">
        <f t="shared" si="764"/>
        <v>2</v>
      </c>
      <c r="O1566" s="11"/>
      <c r="P1566" s="11"/>
      <c r="Q1566" s="11">
        <f t="shared" si="761"/>
        <v>0</v>
      </c>
      <c r="R1566" s="11">
        <f t="shared" si="762"/>
        <v>0</v>
      </c>
      <c r="S1566" s="11">
        <f t="shared" si="763"/>
        <v>0</v>
      </c>
      <c r="T1566" s="150"/>
      <c r="U1566" s="151"/>
      <c r="V1566" s="151"/>
      <c r="W1566" s="151"/>
      <c r="X1566" s="151"/>
      <c r="Y1566" s="151"/>
    </row>
    <row r="1567" spans="1:25" s="152" customFormat="1" ht="30" customHeight="1" x14ac:dyDescent="0.25">
      <c r="A1567" s="19" t="s">
        <v>2336</v>
      </c>
      <c r="B1567" s="19"/>
      <c r="C1567" s="19" t="s">
        <v>91</v>
      </c>
      <c r="D1567" s="215" t="s">
        <v>1547</v>
      </c>
      <c r="E1567" s="14" t="s">
        <v>17</v>
      </c>
      <c r="F1567" s="58">
        <v>1</v>
      </c>
      <c r="G1567" s="58"/>
      <c r="H1567" s="58"/>
      <c r="I1567" s="58"/>
      <c r="J1567" s="58"/>
      <c r="K1567" s="58"/>
      <c r="L1567" s="58">
        <f t="shared" si="768"/>
        <v>1</v>
      </c>
      <c r="M1567" s="101">
        <v>1</v>
      </c>
      <c r="N1567" s="107">
        <f t="shared" si="764"/>
        <v>1</v>
      </c>
      <c r="O1567" s="11"/>
      <c r="P1567" s="11"/>
      <c r="Q1567" s="11">
        <f t="shared" si="761"/>
        <v>0</v>
      </c>
      <c r="R1567" s="11">
        <f t="shared" si="762"/>
        <v>0</v>
      </c>
      <c r="S1567" s="11">
        <f t="shared" si="763"/>
        <v>0</v>
      </c>
      <c r="T1567" s="150"/>
      <c r="U1567" s="151"/>
      <c r="V1567" s="151"/>
      <c r="W1567" s="151"/>
      <c r="X1567" s="151"/>
      <c r="Y1567" s="151"/>
    </row>
    <row r="1568" spans="1:25" s="92" customFormat="1" ht="18.75" customHeight="1" x14ac:dyDescent="0.25">
      <c r="A1568" s="44" t="s">
        <v>2337</v>
      </c>
      <c r="B1568" s="230" t="s">
        <v>1628</v>
      </c>
      <c r="C1568" s="44" t="s">
        <v>90</v>
      </c>
      <c r="D1568" s="51" t="s">
        <v>747</v>
      </c>
      <c r="E1568" s="41" t="s">
        <v>3</v>
      </c>
      <c r="F1568" s="78">
        <f>F1569</f>
        <v>11.59</v>
      </c>
      <c r="G1568" s="41"/>
      <c r="H1568" s="41"/>
      <c r="I1568" s="41"/>
      <c r="J1568" s="41"/>
      <c r="K1568" s="71"/>
      <c r="L1568" s="78">
        <f>F1568</f>
        <v>11.59</v>
      </c>
      <c r="M1568" s="102">
        <v>1</v>
      </c>
      <c r="N1568" s="108">
        <f t="shared" si="764"/>
        <v>11.59</v>
      </c>
      <c r="O1568" s="42"/>
      <c r="P1568" s="42"/>
      <c r="Q1568" s="46">
        <f t="shared" si="761"/>
        <v>0</v>
      </c>
      <c r="R1568" s="46">
        <f t="shared" si="762"/>
        <v>0</v>
      </c>
      <c r="S1568" s="42">
        <f t="shared" si="763"/>
        <v>0</v>
      </c>
      <c r="T1568" s="62"/>
    </row>
    <row r="1569" spans="1:25" s="152" customFormat="1" x14ac:dyDescent="0.25">
      <c r="A1569" s="23" t="s">
        <v>2338</v>
      </c>
      <c r="B1569" s="19"/>
      <c r="C1569" s="19" t="s">
        <v>91</v>
      </c>
      <c r="D1569" s="215" t="s">
        <v>1452</v>
      </c>
      <c r="E1569" s="14" t="s">
        <v>3</v>
      </c>
      <c r="F1569" s="57">
        <v>11.59</v>
      </c>
      <c r="G1569" s="14"/>
      <c r="H1569" s="14"/>
      <c r="I1569" s="14"/>
      <c r="J1569" s="14"/>
      <c r="K1569" s="58"/>
      <c r="L1569" s="57">
        <f>F1569</f>
        <v>11.59</v>
      </c>
      <c r="M1569" s="101">
        <v>1.1000000000000001</v>
      </c>
      <c r="N1569" s="107">
        <f>ROUND(M1569*L1569,2)</f>
        <v>12.75</v>
      </c>
      <c r="O1569" s="11"/>
      <c r="P1569" s="11"/>
      <c r="Q1569" s="11">
        <f t="shared" si="761"/>
        <v>0</v>
      </c>
      <c r="R1569" s="11">
        <f t="shared" si="762"/>
        <v>0</v>
      </c>
      <c r="S1569" s="25">
        <f t="shared" si="763"/>
        <v>0</v>
      </c>
      <c r="T1569" s="60"/>
      <c r="U1569" s="151"/>
    </row>
    <row r="1570" spans="1:25" s="88" customFormat="1" x14ac:dyDescent="0.25">
      <c r="A1570" s="44" t="s">
        <v>2339</v>
      </c>
      <c r="B1570" s="233" t="s">
        <v>2514</v>
      </c>
      <c r="C1570" s="40" t="s">
        <v>90</v>
      </c>
      <c r="D1570" s="72" t="s">
        <v>1447</v>
      </c>
      <c r="E1570" s="41" t="s">
        <v>17</v>
      </c>
      <c r="F1570" s="71">
        <f>F1571</f>
        <v>1</v>
      </c>
      <c r="G1570" s="71"/>
      <c r="H1570" s="71"/>
      <c r="I1570" s="71"/>
      <c r="J1570" s="71"/>
      <c r="K1570" s="71"/>
      <c r="L1570" s="73">
        <f t="shared" ref="L1570:L1571" si="769">F1570</f>
        <v>1</v>
      </c>
      <c r="M1570" s="102">
        <v>1</v>
      </c>
      <c r="N1570" s="108">
        <f t="shared" ref="N1570:N1572" si="770">M1570*L1570</f>
        <v>1</v>
      </c>
      <c r="O1570" s="42"/>
      <c r="P1570" s="42"/>
      <c r="Q1570" s="46">
        <f t="shared" si="761"/>
        <v>0</v>
      </c>
      <c r="R1570" s="46">
        <f t="shared" si="762"/>
        <v>0</v>
      </c>
      <c r="S1570" s="42">
        <f t="shared" si="763"/>
        <v>0</v>
      </c>
      <c r="T1570" s="63"/>
      <c r="U1570" s="87"/>
      <c r="V1570" s="87"/>
      <c r="W1570" s="87"/>
      <c r="X1570" s="87"/>
      <c r="Y1570" s="87"/>
    </row>
    <row r="1571" spans="1:25" s="152" customFormat="1" x14ac:dyDescent="0.25">
      <c r="A1571" s="23" t="s">
        <v>2340</v>
      </c>
      <c r="B1571" s="19"/>
      <c r="C1571" s="19" t="s">
        <v>91</v>
      </c>
      <c r="D1571" s="215" t="s">
        <v>1567</v>
      </c>
      <c r="E1571" s="28" t="s">
        <v>17</v>
      </c>
      <c r="F1571" s="169">
        <v>1</v>
      </c>
      <c r="G1571" s="14"/>
      <c r="H1571" s="14"/>
      <c r="I1571" s="14"/>
      <c r="J1571" s="14"/>
      <c r="K1571" s="58"/>
      <c r="L1571" s="58">
        <f t="shared" si="769"/>
        <v>1</v>
      </c>
      <c r="M1571" s="101">
        <v>1</v>
      </c>
      <c r="N1571" s="107">
        <f t="shared" si="770"/>
        <v>1</v>
      </c>
      <c r="O1571" s="11"/>
      <c r="P1571" s="11"/>
      <c r="Q1571" s="11">
        <f t="shared" si="761"/>
        <v>0</v>
      </c>
      <c r="R1571" s="11">
        <f t="shared" si="762"/>
        <v>0</v>
      </c>
      <c r="S1571" s="25">
        <f t="shared" si="763"/>
        <v>0</v>
      </c>
      <c r="T1571" s="60"/>
      <c r="U1571" s="151"/>
    </row>
    <row r="1572" spans="1:25" s="92" customFormat="1" ht="18.75" customHeight="1" x14ac:dyDescent="0.25">
      <c r="A1572" s="44" t="s">
        <v>2341</v>
      </c>
      <c r="B1572" s="230" t="s">
        <v>1626</v>
      </c>
      <c r="C1572" s="44" t="s">
        <v>90</v>
      </c>
      <c r="D1572" s="51" t="s">
        <v>876</v>
      </c>
      <c r="E1572" s="41" t="s">
        <v>3</v>
      </c>
      <c r="F1572" s="78">
        <f>F1573</f>
        <v>53.7</v>
      </c>
      <c r="G1572" s="41"/>
      <c r="H1572" s="41"/>
      <c r="I1572" s="41"/>
      <c r="J1572" s="41"/>
      <c r="K1572" s="71"/>
      <c r="L1572" s="78">
        <f>F1572</f>
        <v>53.7</v>
      </c>
      <c r="M1572" s="102">
        <v>1</v>
      </c>
      <c r="N1572" s="108">
        <f t="shared" si="770"/>
        <v>53.7</v>
      </c>
      <c r="O1572" s="42"/>
      <c r="P1572" s="42"/>
      <c r="Q1572" s="46">
        <f t="shared" si="761"/>
        <v>0</v>
      </c>
      <c r="R1572" s="46">
        <f t="shared" si="762"/>
        <v>0</v>
      </c>
      <c r="S1572" s="42">
        <f t="shared" si="763"/>
        <v>0</v>
      </c>
      <c r="T1572" s="62"/>
    </row>
    <row r="1573" spans="1:25" s="152" customFormat="1" ht="30" x14ac:dyDescent="0.25">
      <c r="A1573" s="19" t="s">
        <v>2342</v>
      </c>
      <c r="B1573" s="19"/>
      <c r="C1573" s="19" t="s">
        <v>91</v>
      </c>
      <c r="D1573" s="69" t="s">
        <v>424</v>
      </c>
      <c r="E1573" s="14" t="s">
        <v>3</v>
      </c>
      <c r="F1573" s="57">
        <v>53.7</v>
      </c>
      <c r="G1573" s="14"/>
      <c r="H1573" s="14"/>
      <c r="I1573" s="14"/>
      <c r="J1573" s="45"/>
      <c r="K1573" s="195"/>
      <c r="L1573" s="57">
        <f>F1573</f>
        <v>53.7</v>
      </c>
      <c r="M1573" s="101">
        <v>1.1000000000000001</v>
      </c>
      <c r="N1573" s="107">
        <f>ROUND(M1573*L1573,2)</f>
        <v>59.07</v>
      </c>
      <c r="O1573" s="11"/>
      <c r="P1573" s="11"/>
      <c r="Q1573" s="11">
        <f t="shared" si="761"/>
        <v>0</v>
      </c>
      <c r="R1573" s="11">
        <f t="shared" si="762"/>
        <v>0</v>
      </c>
      <c r="S1573" s="42">
        <f t="shared" si="763"/>
        <v>0</v>
      </c>
      <c r="T1573" s="60"/>
      <c r="U1573" s="151"/>
    </row>
    <row r="1574" spans="1:25" s="152" customFormat="1" ht="25.5" customHeight="1" x14ac:dyDescent="0.25">
      <c r="A1574" s="19" t="s">
        <v>2578</v>
      </c>
      <c r="B1574" s="19"/>
      <c r="C1574" s="19" t="s">
        <v>91</v>
      </c>
      <c r="D1574" s="69" t="s">
        <v>2574</v>
      </c>
      <c r="E1574" s="14" t="s">
        <v>2</v>
      </c>
      <c r="F1574" s="294">
        <f>F1573</f>
        <v>53.7</v>
      </c>
      <c r="G1574" s="294"/>
      <c r="H1574" s="294"/>
      <c r="I1574" s="294"/>
      <c r="J1574" s="294"/>
      <c r="K1574" s="294">
        <f>F1574</f>
        <v>53.7</v>
      </c>
      <c r="L1574" s="294">
        <f>K1574</f>
        <v>53.7</v>
      </c>
      <c r="M1574" s="295">
        <v>0.7</v>
      </c>
      <c r="N1574" s="107">
        <f>ROUND(M1574*L1574,2)</f>
        <v>37.590000000000003</v>
      </c>
      <c r="O1574" s="11"/>
      <c r="P1574" s="11"/>
      <c r="Q1574" s="11">
        <f t="shared" si="761"/>
        <v>0</v>
      </c>
      <c r="R1574" s="11">
        <f t="shared" si="762"/>
        <v>0</v>
      </c>
      <c r="S1574" s="42">
        <f t="shared" si="763"/>
        <v>0</v>
      </c>
      <c r="T1574" s="60"/>
    </row>
    <row r="1575" spans="1:25" s="86" customFormat="1" ht="22.5" customHeight="1" x14ac:dyDescent="0.25">
      <c r="A1575" s="65" t="s">
        <v>79</v>
      </c>
      <c r="B1575" s="65"/>
      <c r="C1575" s="65"/>
      <c r="D1575" s="49" t="s">
        <v>1551</v>
      </c>
      <c r="E1575" s="66"/>
      <c r="F1575" s="67"/>
      <c r="G1575" s="66"/>
      <c r="H1575" s="66"/>
      <c r="I1575" s="66"/>
      <c r="J1575" s="41"/>
      <c r="K1575" s="191"/>
      <c r="L1575" s="144"/>
      <c r="M1575" s="98"/>
      <c r="N1575" s="105"/>
      <c r="O1575" s="68"/>
      <c r="P1575" s="68"/>
      <c r="Q1575" s="39"/>
      <c r="R1575" s="39"/>
      <c r="S1575" s="68"/>
      <c r="T1575" s="68"/>
      <c r="U1575" s="85"/>
      <c r="V1575" s="85"/>
      <c r="W1575" s="85"/>
      <c r="X1575" s="85"/>
      <c r="Y1575" s="85"/>
    </row>
    <row r="1576" spans="1:25" s="92" customFormat="1" ht="32.25" customHeight="1" x14ac:dyDescent="0.25">
      <c r="A1576" s="44" t="s">
        <v>2343</v>
      </c>
      <c r="B1576" s="230" t="s">
        <v>1624</v>
      </c>
      <c r="C1576" s="44" t="s">
        <v>90</v>
      </c>
      <c r="D1576" s="51" t="s">
        <v>92</v>
      </c>
      <c r="E1576" s="41" t="s">
        <v>3</v>
      </c>
      <c r="F1576" s="71"/>
      <c r="G1576" s="41"/>
      <c r="H1576" s="41"/>
      <c r="I1576" s="43"/>
      <c r="J1576" s="43"/>
      <c r="K1576" s="43">
        <f>SUM(K1577:K1588)</f>
        <v>52.89</v>
      </c>
      <c r="L1576" s="43"/>
      <c r="M1576" s="100"/>
      <c r="N1576" s="43">
        <f>K1576</f>
        <v>52.89</v>
      </c>
      <c r="O1576" s="42"/>
      <c r="P1576" s="42"/>
      <c r="Q1576" s="46">
        <f t="shared" si="761"/>
        <v>0</v>
      </c>
      <c r="R1576" s="46">
        <f t="shared" si="762"/>
        <v>0</v>
      </c>
      <c r="S1576" s="42">
        <f t="shared" si="763"/>
        <v>0</v>
      </c>
      <c r="T1576" s="42" t="s">
        <v>93</v>
      </c>
      <c r="U1576" s="91"/>
      <c r="V1576" s="91"/>
      <c r="W1576" s="91"/>
      <c r="X1576" s="91"/>
      <c r="Y1576" s="91"/>
    </row>
    <row r="1577" spans="1:25" s="92" customFormat="1" ht="22.5" customHeight="1" x14ac:dyDescent="0.25">
      <c r="A1577" s="19" t="s">
        <v>2344</v>
      </c>
      <c r="B1577" s="23"/>
      <c r="C1577" s="23" t="s">
        <v>91</v>
      </c>
      <c r="D1577" s="215" t="s">
        <v>451</v>
      </c>
      <c r="E1577" s="28" t="s">
        <v>1228</v>
      </c>
      <c r="F1577" s="59"/>
      <c r="G1577" s="14"/>
      <c r="H1577" s="14"/>
      <c r="I1577" s="11">
        <f>(G1577+H1577)*2</f>
        <v>0</v>
      </c>
      <c r="J1577" s="74">
        <v>16.649999999999999</v>
      </c>
      <c r="K1577" s="189">
        <f>J1577*3.14*0.125</f>
        <v>6.54</v>
      </c>
      <c r="L1577" s="11">
        <f>J1577</f>
        <v>16.649999999999999</v>
      </c>
      <c r="M1577" s="101">
        <v>1.1000000000000001</v>
      </c>
      <c r="N1577" s="133">
        <f>M1577*L1577</f>
        <v>18.315000000000001</v>
      </c>
      <c r="O1577" s="25"/>
      <c r="P1577" s="25"/>
      <c r="Q1577" s="11">
        <f t="shared" si="761"/>
        <v>0</v>
      </c>
      <c r="R1577" s="11">
        <f t="shared" si="762"/>
        <v>0</v>
      </c>
      <c r="S1577" s="42">
        <f t="shared" si="763"/>
        <v>0</v>
      </c>
      <c r="T1577" s="42"/>
      <c r="U1577" s="91"/>
      <c r="V1577" s="91"/>
      <c r="W1577" s="91"/>
      <c r="X1577" s="91"/>
      <c r="Y1577" s="91"/>
    </row>
    <row r="1578" spans="1:25" s="92" customFormat="1" ht="22.5" customHeight="1" x14ac:dyDescent="0.25">
      <c r="A1578" s="19" t="s">
        <v>2345</v>
      </c>
      <c r="B1578" s="23"/>
      <c r="C1578" s="23" t="s">
        <v>91</v>
      </c>
      <c r="D1578" s="215" t="s">
        <v>418</v>
      </c>
      <c r="E1578" s="28" t="s">
        <v>1228</v>
      </c>
      <c r="F1578" s="59"/>
      <c r="G1578" s="14"/>
      <c r="H1578" s="14"/>
      <c r="I1578" s="11">
        <f>(G1578+H1578)*2</f>
        <v>0</v>
      </c>
      <c r="J1578" s="74">
        <v>8.06</v>
      </c>
      <c r="K1578" s="189">
        <f>J1578*3.14*0.16</f>
        <v>4.05</v>
      </c>
      <c r="L1578" s="11">
        <f>J1578</f>
        <v>8.06</v>
      </c>
      <c r="M1578" s="101">
        <v>1.1000000000000001</v>
      </c>
      <c r="N1578" s="133">
        <f>M1578*L1578</f>
        <v>8.8659999999999997</v>
      </c>
      <c r="O1578" s="25"/>
      <c r="P1578" s="25"/>
      <c r="Q1578" s="11">
        <f t="shared" si="761"/>
        <v>0</v>
      </c>
      <c r="R1578" s="11">
        <f t="shared" si="762"/>
        <v>0</v>
      </c>
      <c r="S1578" s="42">
        <f t="shared" si="763"/>
        <v>0</v>
      </c>
      <c r="T1578" s="42"/>
      <c r="U1578" s="91"/>
      <c r="V1578" s="91"/>
      <c r="W1578" s="91"/>
      <c r="X1578" s="91"/>
      <c r="Y1578" s="91"/>
    </row>
    <row r="1579" spans="1:25" s="92" customFormat="1" ht="22.5" customHeight="1" x14ac:dyDescent="0.2">
      <c r="A1579" s="19" t="s">
        <v>2346</v>
      </c>
      <c r="B1579" s="23"/>
      <c r="C1579" s="23" t="s">
        <v>91</v>
      </c>
      <c r="D1579" s="215" t="s">
        <v>1058</v>
      </c>
      <c r="E1579" s="28" t="s">
        <v>1228</v>
      </c>
      <c r="F1579" s="203"/>
      <c r="G1579" s="149"/>
      <c r="H1579" s="28"/>
      <c r="I1579" s="11"/>
      <c r="J1579" s="178">
        <v>101</v>
      </c>
      <c r="K1579" s="189">
        <f>J1579*3.14*0.125</f>
        <v>39.64</v>
      </c>
      <c r="L1579" s="11">
        <f>J1579</f>
        <v>101</v>
      </c>
      <c r="M1579" s="101">
        <v>1.1000000000000001</v>
      </c>
      <c r="N1579" s="133">
        <f t="shared" ref="N1579:N1593" si="771">M1579*L1579</f>
        <v>111.1</v>
      </c>
      <c r="O1579" s="25"/>
      <c r="P1579" s="25"/>
      <c r="Q1579" s="11">
        <f t="shared" si="761"/>
        <v>0</v>
      </c>
      <c r="R1579" s="11">
        <f t="shared" si="762"/>
        <v>0</v>
      </c>
      <c r="S1579" s="42">
        <f t="shared" si="763"/>
        <v>0</v>
      </c>
      <c r="T1579" s="42"/>
      <c r="U1579" s="91"/>
      <c r="V1579" s="91"/>
      <c r="W1579" s="91"/>
      <c r="X1579" s="91"/>
      <c r="Y1579" s="91"/>
    </row>
    <row r="1580" spans="1:25" s="92" customFormat="1" ht="22.5" customHeight="1" x14ac:dyDescent="0.2">
      <c r="A1580" s="19" t="s">
        <v>2347</v>
      </c>
      <c r="B1580" s="23"/>
      <c r="C1580" s="23" t="s">
        <v>91</v>
      </c>
      <c r="D1580" s="215" t="s">
        <v>1568</v>
      </c>
      <c r="E1580" s="28" t="s">
        <v>17</v>
      </c>
      <c r="F1580" s="145">
        <v>2</v>
      </c>
      <c r="G1580" s="149"/>
      <c r="H1580" s="28"/>
      <c r="I1580" s="11"/>
      <c r="J1580" s="178"/>
      <c r="K1580" s="189">
        <v>0.09</v>
      </c>
      <c r="L1580" s="58">
        <f>F1580</f>
        <v>2</v>
      </c>
      <c r="M1580" s="101">
        <v>1</v>
      </c>
      <c r="N1580" s="133">
        <f t="shared" si="771"/>
        <v>2</v>
      </c>
      <c r="O1580" s="25"/>
      <c r="P1580" s="25"/>
      <c r="Q1580" s="11">
        <f t="shared" si="761"/>
        <v>0</v>
      </c>
      <c r="R1580" s="11">
        <f t="shared" si="762"/>
        <v>0</v>
      </c>
      <c r="S1580" s="42">
        <f t="shared" si="763"/>
        <v>0</v>
      </c>
      <c r="T1580" s="42"/>
      <c r="U1580" s="91"/>
      <c r="V1580" s="91"/>
      <c r="W1580" s="91"/>
      <c r="X1580" s="91"/>
      <c r="Y1580" s="91"/>
    </row>
    <row r="1581" spans="1:25" s="92" customFormat="1" ht="22.5" customHeight="1" x14ac:dyDescent="0.2">
      <c r="A1581" s="19" t="s">
        <v>2348</v>
      </c>
      <c r="B1581" s="23"/>
      <c r="C1581" s="23" t="s">
        <v>91</v>
      </c>
      <c r="D1581" s="215" t="s">
        <v>673</v>
      </c>
      <c r="E1581" s="28" t="s">
        <v>17</v>
      </c>
      <c r="F1581" s="145">
        <v>4</v>
      </c>
      <c r="G1581" s="149"/>
      <c r="H1581" s="28"/>
      <c r="I1581" s="11"/>
      <c r="J1581" s="178"/>
      <c r="K1581" s="189">
        <v>0.31</v>
      </c>
      <c r="L1581" s="58">
        <f t="shared" ref="L1581:L1587" si="772">F1581</f>
        <v>4</v>
      </c>
      <c r="M1581" s="101">
        <v>1</v>
      </c>
      <c r="N1581" s="133">
        <f t="shared" ref="N1581:N1587" si="773">M1581*L1581</f>
        <v>4</v>
      </c>
      <c r="O1581" s="25"/>
      <c r="P1581" s="25"/>
      <c r="Q1581" s="11">
        <f t="shared" si="761"/>
        <v>0</v>
      </c>
      <c r="R1581" s="11">
        <f t="shared" si="762"/>
        <v>0</v>
      </c>
      <c r="S1581" s="42">
        <f t="shared" si="763"/>
        <v>0</v>
      </c>
      <c r="T1581" s="42"/>
      <c r="U1581" s="91"/>
      <c r="V1581" s="91"/>
      <c r="W1581" s="91"/>
      <c r="X1581" s="91"/>
      <c r="Y1581" s="91"/>
    </row>
    <row r="1582" spans="1:25" s="92" customFormat="1" ht="22.5" customHeight="1" x14ac:dyDescent="0.2">
      <c r="A1582" s="19" t="s">
        <v>2349</v>
      </c>
      <c r="B1582" s="23"/>
      <c r="C1582" s="23" t="s">
        <v>91</v>
      </c>
      <c r="D1582" s="215" t="s">
        <v>1176</v>
      </c>
      <c r="E1582" s="28" t="s">
        <v>17</v>
      </c>
      <c r="F1582" s="145">
        <v>2</v>
      </c>
      <c r="G1582" s="149"/>
      <c r="H1582" s="28"/>
      <c r="I1582" s="11"/>
      <c r="J1582" s="178"/>
      <c r="K1582" s="189">
        <v>0.16</v>
      </c>
      <c r="L1582" s="58">
        <f t="shared" si="772"/>
        <v>2</v>
      </c>
      <c r="M1582" s="101">
        <v>1</v>
      </c>
      <c r="N1582" s="133">
        <f t="shared" si="773"/>
        <v>2</v>
      </c>
      <c r="O1582" s="25"/>
      <c r="P1582" s="25"/>
      <c r="Q1582" s="11">
        <f t="shared" si="761"/>
        <v>0</v>
      </c>
      <c r="R1582" s="11">
        <f t="shared" si="762"/>
        <v>0</v>
      </c>
      <c r="S1582" s="42">
        <f t="shared" si="763"/>
        <v>0</v>
      </c>
      <c r="T1582" s="42"/>
      <c r="U1582" s="91"/>
      <c r="V1582" s="91"/>
      <c r="W1582" s="91"/>
      <c r="X1582" s="91"/>
      <c r="Y1582" s="91"/>
    </row>
    <row r="1583" spans="1:25" s="92" customFormat="1" ht="22.5" customHeight="1" x14ac:dyDescent="0.2">
      <c r="A1583" s="19" t="s">
        <v>2350</v>
      </c>
      <c r="B1583" s="23"/>
      <c r="C1583" s="23" t="s">
        <v>91</v>
      </c>
      <c r="D1583" s="215" t="s">
        <v>459</v>
      </c>
      <c r="E1583" s="28" t="s">
        <v>17</v>
      </c>
      <c r="F1583" s="145">
        <v>2</v>
      </c>
      <c r="G1583" s="149"/>
      <c r="H1583" s="28"/>
      <c r="I1583" s="11"/>
      <c r="J1583" s="178"/>
      <c r="K1583" s="189">
        <v>0.23</v>
      </c>
      <c r="L1583" s="58">
        <f t="shared" si="772"/>
        <v>2</v>
      </c>
      <c r="M1583" s="101">
        <v>1</v>
      </c>
      <c r="N1583" s="133">
        <f t="shared" si="773"/>
        <v>2</v>
      </c>
      <c r="O1583" s="25"/>
      <c r="P1583" s="25"/>
      <c r="Q1583" s="11">
        <f t="shared" si="761"/>
        <v>0</v>
      </c>
      <c r="R1583" s="11">
        <f t="shared" si="762"/>
        <v>0</v>
      </c>
      <c r="S1583" s="42">
        <f t="shared" si="763"/>
        <v>0</v>
      </c>
      <c r="T1583" s="42"/>
      <c r="U1583" s="91"/>
      <c r="V1583" s="91"/>
      <c r="W1583" s="91"/>
      <c r="X1583" s="91"/>
      <c r="Y1583" s="91"/>
    </row>
    <row r="1584" spans="1:25" s="92" customFormat="1" ht="22.5" customHeight="1" x14ac:dyDescent="0.2">
      <c r="A1584" s="19" t="s">
        <v>2351</v>
      </c>
      <c r="B1584" s="23"/>
      <c r="C1584" s="23" t="s">
        <v>91</v>
      </c>
      <c r="D1584" s="215" t="s">
        <v>460</v>
      </c>
      <c r="E1584" s="28" t="s">
        <v>17</v>
      </c>
      <c r="F1584" s="145">
        <v>7</v>
      </c>
      <c r="G1584" s="149"/>
      <c r="H1584" s="28"/>
      <c r="I1584" s="11"/>
      <c r="J1584" s="178"/>
      <c r="K1584" s="189">
        <v>0.81</v>
      </c>
      <c r="L1584" s="58">
        <f t="shared" si="772"/>
        <v>7</v>
      </c>
      <c r="M1584" s="101">
        <v>1</v>
      </c>
      <c r="N1584" s="133">
        <f t="shared" si="773"/>
        <v>7</v>
      </c>
      <c r="O1584" s="25"/>
      <c r="P1584" s="25"/>
      <c r="Q1584" s="11">
        <f t="shared" si="761"/>
        <v>0</v>
      </c>
      <c r="R1584" s="11">
        <f t="shared" si="762"/>
        <v>0</v>
      </c>
      <c r="S1584" s="42">
        <f t="shared" si="763"/>
        <v>0</v>
      </c>
      <c r="T1584" s="42"/>
      <c r="U1584" s="91"/>
      <c r="V1584" s="91"/>
      <c r="W1584" s="91"/>
      <c r="X1584" s="91"/>
      <c r="Y1584" s="91"/>
    </row>
    <row r="1585" spans="1:25" s="92" customFormat="1" ht="22.5" customHeight="1" x14ac:dyDescent="0.2">
      <c r="A1585" s="19" t="s">
        <v>2352</v>
      </c>
      <c r="B1585" s="23"/>
      <c r="C1585" s="23" t="s">
        <v>91</v>
      </c>
      <c r="D1585" s="215" t="s">
        <v>970</v>
      </c>
      <c r="E1585" s="28" t="s">
        <v>17</v>
      </c>
      <c r="F1585" s="145">
        <v>3</v>
      </c>
      <c r="G1585" s="149"/>
      <c r="H1585" s="28"/>
      <c r="I1585" s="11"/>
      <c r="J1585" s="178"/>
      <c r="K1585" s="189">
        <v>0.35</v>
      </c>
      <c r="L1585" s="58">
        <f t="shared" si="772"/>
        <v>3</v>
      </c>
      <c r="M1585" s="101">
        <v>1</v>
      </c>
      <c r="N1585" s="133">
        <f t="shared" si="773"/>
        <v>3</v>
      </c>
      <c r="O1585" s="25"/>
      <c r="P1585" s="25"/>
      <c r="Q1585" s="11">
        <f t="shared" si="761"/>
        <v>0</v>
      </c>
      <c r="R1585" s="11">
        <f t="shared" si="762"/>
        <v>0</v>
      </c>
      <c r="S1585" s="42">
        <f t="shared" si="763"/>
        <v>0</v>
      </c>
      <c r="T1585" s="42"/>
      <c r="U1585" s="91"/>
      <c r="V1585" s="91"/>
      <c r="W1585" s="91"/>
      <c r="X1585" s="91"/>
      <c r="Y1585" s="91"/>
    </row>
    <row r="1586" spans="1:25" s="92" customFormat="1" ht="22.5" customHeight="1" x14ac:dyDescent="0.2">
      <c r="A1586" s="19" t="s">
        <v>2353</v>
      </c>
      <c r="B1586" s="23"/>
      <c r="C1586" s="23" t="s">
        <v>91</v>
      </c>
      <c r="D1586" s="215" t="s">
        <v>461</v>
      </c>
      <c r="E1586" s="28" t="s">
        <v>17</v>
      </c>
      <c r="F1586" s="145">
        <v>1</v>
      </c>
      <c r="G1586" s="149"/>
      <c r="H1586" s="28"/>
      <c r="I1586" s="11"/>
      <c r="J1586" s="178"/>
      <c r="K1586" s="189">
        <v>0.18</v>
      </c>
      <c r="L1586" s="58">
        <f t="shared" si="772"/>
        <v>1</v>
      </c>
      <c r="M1586" s="101">
        <v>1</v>
      </c>
      <c r="N1586" s="133">
        <f t="shared" si="773"/>
        <v>1</v>
      </c>
      <c r="O1586" s="25"/>
      <c r="P1586" s="25"/>
      <c r="Q1586" s="11">
        <f t="shared" si="761"/>
        <v>0</v>
      </c>
      <c r="R1586" s="11">
        <f t="shared" si="762"/>
        <v>0</v>
      </c>
      <c r="S1586" s="42">
        <f t="shared" si="763"/>
        <v>0</v>
      </c>
      <c r="T1586" s="42"/>
      <c r="U1586" s="91"/>
      <c r="V1586" s="91"/>
      <c r="W1586" s="91"/>
      <c r="X1586" s="91"/>
      <c r="Y1586" s="91"/>
    </row>
    <row r="1587" spans="1:25" s="92" customFormat="1" ht="22.5" customHeight="1" x14ac:dyDescent="0.2">
      <c r="A1587" s="19" t="s">
        <v>2354</v>
      </c>
      <c r="B1587" s="23"/>
      <c r="C1587" s="23" t="s">
        <v>91</v>
      </c>
      <c r="D1587" s="215" t="s">
        <v>463</v>
      </c>
      <c r="E1587" s="28" t="s">
        <v>17</v>
      </c>
      <c r="F1587" s="145">
        <v>2</v>
      </c>
      <c r="G1587" s="149"/>
      <c r="H1587" s="28"/>
      <c r="I1587" s="11"/>
      <c r="J1587" s="178"/>
      <c r="K1587" s="189">
        <v>0.35</v>
      </c>
      <c r="L1587" s="58">
        <f t="shared" si="772"/>
        <v>2</v>
      </c>
      <c r="M1587" s="101">
        <v>1</v>
      </c>
      <c r="N1587" s="133">
        <f t="shared" si="773"/>
        <v>2</v>
      </c>
      <c r="O1587" s="25"/>
      <c r="P1587" s="25"/>
      <c r="Q1587" s="11">
        <f t="shared" si="761"/>
        <v>0</v>
      </c>
      <c r="R1587" s="11">
        <f t="shared" si="762"/>
        <v>0</v>
      </c>
      <c r="S1587" s="42">
        <f t="shared" si="763"/>
        <v>0</v>
      </c>
      <c r="T1587" s="42"/>
      <c r="U1587" s="91"/>
      <c r="V1587" s="91"/>
      <c r="W1587" s="91"/>
      <c r="X1587" s="91"/>
      <c r="Y1587" s="91"/>
    </row>
    <row r="1588" spans="1:25" s="92" customFormat="1" ht="22.5" customHeight="1" x14ac:dyDescent="0.2">
      <c r="A1588" s="19" t="s">
        <v>2355</v>
      </c>
      <c r="B1588" s="23"/>
      <c r="C1588" s="23" t="s">
        <v>91</v>
      </c>
      <c r="D1588" s="215" t="s">
        <v>1569</v>
      </c>
      <c r="E1588" s="28" t="s">
        <v>17</v>
      </c>
      <c r="F1588" s="145">
        <v>1</v>
      </c>
      <c r="G1588" s="149"/>
      <c r="H1588" s="28"/>
      <c r="I1588" s="11"/>
      <c r="J1588" s="178"/>
      <c r="K1588" s="189">
        <v>0.18</v>
      </c>
      <c r="L1588" s="58">
        <f t="shared" ref="L1588:L1592" si="774">F1588</f>
        <v>1</v>
      </c>
      <c r="M1588" s="101">
        <v>1</v>
      </c>
      <c r="N1588" s="133">
        <f t="shared" si="771"/>
        <v>1</v>
      </c>
      <c r="O1588" s="25"/>
      <c r="P1588" s="25"/>
      <c r="Q1588" s="11">
        <f t="shared" si="761"/>
        <v>0</v>
      </c>
      <c r="R1588" s="11">
        <f t="shared" si="762"/>
        <v>0</v>
      </c>
      <c r="S1588" s="42">
        <f t="shared" si="763"/>
        <v>0</v>
      </c>
      <c r="T1588" s="42"/>
      <c r="U1588" s="91"/>
      <c r="V1588" s="91"/>
      <c r="W1588" s="91"/>
      <c r="X1588" s="91"/>
      <c r="Y1588" s="91"/>
    </row>
    <row r="1589" spans="1:25" s="92" customFormat="1" x14ac:dyDescent="0.2">
      <c r="A1589" s="19" t="s">
        <v>2356</v>
      </c>
      <c r="B1589" s="23"/>
      <c r="C1589" s="23" t="s">
        <v>91</v>
      </c>
      <c r="D1589" s="215" t="s">
        <v>243</v>
      </c>
      <c r="E1589" s="14" t="s">
        <v>3</v>
      </c>
      <c r="F1589" s="186">
        <v>0.04</v>
      </c>
      <c r="G1589" s="149"/>
      <c r="H1589" s="28"/>
      <c r="I1589" s="11"/>
      <c r="J1589" s="178"/>
      <c r="K1589" s="189"/>
      <c r="L1589" s="57">
        <f>F1589</f>
        <v>0.04</v>
      </c>
      <c r="M1589" s="101">
        <v>1</v>
      </c>
      <c r="N1589" s="133">
        <f t="shared" si="771"/>
        <v>0.04</v>
      </c>
      <c r="O1589" s="25"/>
      <c r="P1589" s="25"/>
      <c r="Q1589" s="11">
        <f t="shared" si="761"/>
        <v>0</v>
      </c>
      <c r="R1589" s="11">
        <f t="shared" si="762"/>
        <v>0</v>
      </c>
      <c r="S1589" s="42">
        <f t="shared" si="763"/>
        <v>0</v>
      </c>
      <c r="T1589" s="42"/>
      <c r="U1589" s="91"/>
      <c r="V1589" s="91"/>
      <c r="W1589" s="91"/>
      <c r="X1589" s="91"/>
      <c r="Y1589" s="91"/>
    </row>
    <row r="1590" spans="1:25" s="88" customFormat="1" x14ac:dyDescent="0.25">
      <c r="A1590" s="44" t="s">
        <v>2357</v>
      </c>
      <c r="B1590" s="230" t="s">
        <v>1627</v>
      </c>
      <c r="C1590" s="40" t="s">
        <v>90</v>
      </c>
      <c r="D1590" s="72" t="s">
        <v>192</v>
      </c>
      <c r="E1590" s="41" t="s">
        <v>17</v>
      </c>
      <c r="F1590" s="71">
        <f>F1591+F1592</f>
        <v>3</v>
      </c>
      <c r="G1590" s="71"/>
      <c r="H1590" s="71"/>
      <c r="I1590" s="71"/>
      <c r="J1590" s="71"/>
      <c r="K1590" s="71"/>
      <c r="L1590" s="73">
        <f t="shared" si="774"/>
        <v>3</v>
      </c>
      <c r="M1590" s="102">
        <v>1</v>
      </c>
      <c r="N1590" s="108">
        <f t="shared" si="771"/>
        <v>3</v>
      </c>
      <c r="O1590" s="42"/>
      <c r="P1590" s="42"/>
      <c r="Q1590" s="46">
        <f t="shared" si="761"/>
        <v>0</v>
      </c>
      <c r="R1590" s="46">
        <f t="shared" si="762"/>
        <v>0</v>
      </c>
      <c r="S1590" s="42">
        <f t="shared" si="763"/>
        <v>0</v>
      </c>
      <c r="T1590" s="63"/>
      <c r="U1590" s="87"/>
      <c r="V1590" s="87"/>
      <c r="W1590" s="87"/>
      <c r="X1590" s="87"/>
      <c r="Y1590" s="87"/>
    </row>
    <row r="1591" spans="1:25" s="112" customFormat="1" ht="30" x14ac:dyDescent="0.25">
      <c r="A1591" s="23" t="s">
        <v>2358</v>
      </c>
      <c r="B1591" s="23"/>
      <c r="C1591" s="19" t="s">
        <v>91</v>
      </c>
      <c r="D1591" s="215" t="s">
        <v>1177</v>
      </c>
      <c r="E1591" s="28" t="s">
        <v>17</v>
      </c>
      <c r="F1591" s="59">
        <v>2</v>
      </c>
      <c r="G1591" s="59"/>
      <c r="H1591" s="59"/>
      <c r="I1591" s="59"/>
      <c r="J1591" s="71"/>
      <c r="K1591" s="192"/>
      <c r="L1591" s="58">
        <f t="shared" si="774"/>
        <v>2</v>
      </c>
      <c r="M1591" s="101">
        <v>1</v>
      </c>
      <c r="N1591" s="133">
        <f t="shared" si="771"/>
        <v>2</v>
      </c>
      <c r="O1591" s="25"/>
      <c r="P1591" s="25"/>
      <c r="Q1591" s="11">
        <f t="shared" si="761"/>
        <v>0</v>
      </c>
      <c r="R1591" s="11">
        <f t="shared" si="762"/>
        <v>0</v>
      </c>
      <c r="S1591" s="42">
        <f t="shared" si="763"/>
        <v>0</v>
      </c>
      <c r="T1591" s="60"/>
      <c r="U1591" s="111"/>
      <c r="V1591" s="111"/>
      <c r="W1591" s="111"/>
      <c r="X1591" s="111"/>
      <c r="Y1591" s="111"/>
    </row>
    <row r="1592" spans="1:25" s="112" customFormat="1" ht="30" customHeight="1" x14ac:dyDescent="0.25">
      <c r="A1592" s="23" t="s">
        <v>2359</v>
      </c>
      <c r="B1592" s="23"/>
      <c r="C1592" s="19" t="s">
        <v>91</v>
      </c>
      <c r="D1592" s="215" t="s">
        <v>1564</v>
      </c>
      <c r="E1592" s="28" t="s">
        <v>17</v>
      </c>
      <c r="F1592" s="59">
        <v>1</v>
      </c>
      <c r="G1592" s="59"/>
      <c r="H1592" s="59"/>
      <c r="I1592" s="59"/>
      <c r="J1592" s="71"/>
      <c r="K1592" s="192"/>
      <c r="L1592" s="58">
        <f t="shared" si="774"/>
        <v>1</v>
      </c>
      <c r="M1592" s="101">
        <v>1</v>
      </c>
      <c r="N1592" s="133">
        <f t="shared" si="771"/>
        <v>1</v>
      </c>
      <c r="O1592" s="25"/>
      <c r="P1592" s="25"/>
      <c r="Q1592" s="11">
        <f t="shared" si="761"/>
        <v>0</v>
      </c>
      <c r="R1592" s="11">
        <f t="shared" si="762"/>
        <v>0</v>
      </c>
      <c r="S1592" s="42">
        <f t="shared" si="763"/>
        <v>0</v>
      </c>
      <c r="T1592" s="60"/>
      <c r="U1592" s="111"/>
      <c r="V1592" s="111"/>
      <c r="W1592" s="111"/>
      <c r="X1592" s="111"/>
      <c r="Y1592" s="111"/>
    </row>
    <row r="1593" spans="1:25" s="92" customFormat="1" ht="18.75" customHeight="1" x14ac:dyDescent="0.25">
      <c r="A1593" s="44" t="s">
        <v>2360</v>
      </c>
      <c r="B1593" s="230" t="s">
        <v>1628</v>
      </c>
      <c r="C1593" s="44" t="s">
        <v>90</v>
      </c>
      <c r="D1593" s="51" t="s">
        <v>747</v>
      </c>
      <c r="E1593" s="41" t="s">
        <v>3</v>
      </c>
      <c r="F1593" s="78">
        <f>F1594</f>
        <v>9.85</v>
      </c>
      <c r="G1593" s="41"/>
      <c r="H1593" s="41"/>
      <c r="I1593" s="41"/>
      <c r="J1593" s="41"/>
      <c r="K1593" s="71"/>
      <c r="L1593" s="78">
        <f>F1593</f>
        <v>9.85</v>
      </c>
      <c r="M1593" s="102">
        <v>1</v>
      </c>
      <c r="N1593" s="108">
        <f t="shared" si="771"/>
        <v>9.85</v>
      </c>
      <c r="O1593" s="42"/>
      <c r="P1593" s="42"/>
      <c r="Q1593" s="46">
        <f t="shared" si="761"/>
        <v>0</v>
      </c>
      <c r="R1593" s="46">
        <f t="shared" si="762"/>
        <v>0</v>
      </c>
      <c r="S1593" s="42">
        <f t="shared" si="763"/>
        <v>0</v>
      </c>
      <c r="T1593" s="62"/>
    </row>
    <row r="1594" spans="1:25" s="152" customFormat="1" x14ac:dyDescent="0.25">
      <c r="A1594" s="23" t="s">
        <v>2361</v>
      </c>
      <c r="B1594" s="19"/>
      <c r="C1594" s="19" t="s">
        <v>91</v>
      </c>
      <c r="D1594" s="215" t="s">
        <v>1452</v>
      </c>
      <c r="E1594" s="14" t="s">
        <v>3</v>
      </c>
      <c r="F1594" s="57">
        <v>9.85</v>
      </c>
      <c r="G1594" s="14"/>
      <c r="H1594" s="14"/>
      <c r="I1594" s="14"/>
      <c r="J1594" s="45"/>
      <c r="K1594" s="195"/>
      <c r="L1594" s="57">
        <f>F1594</f>
        <v>9.85</v>
      </c>
      <c r="M1594" s="101">
        <v>1.1000000000000001</v>
      </c>
      <c r="N1594" s="107">
        <f>ROUND(M1594*L1594,2)</f>
        <v>10.84</v>
      </c>
      <c r="O1594" s="11"/>
      <c r="P1594" s="11"/>
      <c r="Q1594" s="11">
        <f t="shared" si="761"/>
        <v>0</v>
      </c>
      <c r="R1594" s="11">
        <f t="shared" si="762"/>
        <v>0</v>
      </c>
      <c r="S1594" s="42">
        <f t="shared" si="763"/>
        <v>0</v>
      </c>
      <c r="T1594" s="60"/>
      <c r="U1594" s="151"/>
    </row>
    <row r="1595" spans="1:25" s="88" customFormat="1" x14ac:dyDescent="0.25">
      <c r="A1595" s="44" t="s">
        <v>2362</v>
      </c>
      <c r="B1595" s="233" t="s">
        <v>2514</v>
      </c>
      <c r="C1595" s="40" t="s">
        <v>90</v>
      </c>
      <c r="D1595" s="72" t="s">
        <v>1447</v>
      </c>
      <c r="E1595" s="41" t="s">
        <v>17</v>
      </c>
      <c r="F1595" s="71">
        <f>F1596</f>
        <v>1</v>
      </c>
      <c r="G1595" s="71"/>
      <c r="H1595" s="71"/>
      <c r="I1595" s="71"/>
      <c r="J1595" s="71"/>
      <c r="K1595" s="71"/>
      <c r="L1595" s="73">
        <f t="shared" ref="L1595:L1596" si="775">F1595</f>
        <v>1</v>
      </c>
      <c r="M1595" s="102">
        <v>1</v>
      </c>
      <c r="N1595" s="108">
        <f t="shared" ref="N1595:N1597" si="776">M1595*L1595</f>
        <v>1</v>
      </c>
      <c r="O1595" s="42"/>
      <c r="P1595" s="42"/>
      <c r="Q1595" s="46">
        <f t="shared" si="761"/>
        <v>0</v>
      </c>
      <c r="R1595" s="46">
        <f t="shared" si="762"/>
        <v>0</v>
      </c>
      <c r="S1595" s="42">
        <f t="shared" si="763"/>
        <v>0</v>
      </c>
      <c r="T1595" s="63"/>
      <c r="U1595" s="87"/>
      <c r="V1595" s="87"/>
      <c r="W1595" s="87"/>
      <c r="X1595" s="87"/>
      <c r="Y1595" s="87"/>
    </row>
    <row r="1596" spans="1:25" s="152" customFormat="1" x14ac:dyDescent="0.25">
      <c r="A1596" s="23" t="s">
        <v>2363</v>
      </c>
      <c r="B1596" s="19"/>
      <c r="C1596" s="19" t="s">
        <v>91</v>
      </c>
      <c r="D1596" s="215" t="s">
        <v>1570</v>
      </c>
      <c r="E1596" s="28" t="s">
        <v>17</v>
      </c>
      <c r="F1596" s="169">
        <v>1</v>
      </c>
      <c r="G1596" s="14"/>
      <c r="H1596" s="14"/>
      <c r="I1596" s="14"/>
      <c r="J1596" s="45"/>
      <c r="K1596" s="195"/>
      <c r="L1596" s="58">
        <f t="shared" si="775"/>
        <v>1</v>
      </c>
      <c r="M1596" s="101">
        <v>1</v>
      </c>
      <c r="N1596" s="133">
        <f t="shared" si="776"/>
        <v>1</v>
      </c>
      <c r="O1596" s="11"/>
      <c r="P1596" s="11"/>
      <c r="Q1596" s="11">
        <f t="shared" si="761"/>
        <v>0</v>
      </c>
      <c r="R1596" s="11">
        <f t="shared" si="762"/>
        <v>0</v>
      </c>
      <c r="S1596" s="42">
        <f t="shared" si="763"/>
        <v>0</v>
      </c>
      <c r="T1596" s="60"/>
      <c r="U1596" s="151"/>
    </row>
    <row r="1597" spans="1:25" s="92" customFormat="1" ht="18.75" customHeight="1" x14ac:dyDescent="0.25">
      <c r="A1597" s="44" t="s">
        <v>2364</v>
      </c>
      <c r="B1597" s="230" t="s">
        <v>1626</v>
      </c>
      <c r="C1597" s="44" t="s">
        <v>90</v>
      </c>
      <c r="D1597" s="51" t="s">
        <v>876</v>
      </c>
      <c r="E1597" s="41" t="s">
        <v>3</v>
      </c>
      <c r="F1597" s="78">
        <f>F1598</f>
        <v>42.26</v>
      </c>
      <c r="G1597" s="41"/>
      <c r="H1597" s="41"/>
      <c r="I1597" s="41"/>
      <c r="J1597" s="41"/>
      <c r="K1597" s="71"/>
      <c r="L1597" s="78">
        <f>F1597</f>
        <v>42.26</v>
      </c>
      <c r="M1597" s="102">
        <v>1</v>
      </c>
      <c r="N1597" s="108">
        <f t="shared" si="776"/>
        <v>42.26</v>
      </c>
      <c r="O1597" s="42"/>
      <c r="P1597" s="42"/>
      <c r="Q1597" s="46">
        <f t="shared" si="761"/>
        <v>0</v>
      </c>
      <c r="R1597" s="46">
        <f t="shared" si="762"/>
        <v>0</v>
      </c>
      <c r="S1597" s="42">
        <f t="shared" si="763"/>
        <v>0</v>
      </c>
      <c r="T1597" s="62"/>
    </row>
    <row r="1598" spans="1:25" s="152" customFormat="1" ht="30" x14ac:dyDescent="0.25">
      <c r="A1598" s="19" t="s">
        <v>2365</v>
      </c>
      <c r="B1598" s="19"/>
      <c r="C1598" s="19" t="s">
        <v>91</v>
      </c>
      <c r="D1598" s="69" t="s">
        <v>424</v>
      </c>
      <c r="E1598" s="14" t="s">
        <v>3</v>
      </c>
      <c r="F1598" s="57">
        <v>42.26</v>
      </c>
      <c r="G1598" s="14"/>
      <c r="H1598" s="14"/>
      <c r="I1598" s="14"/>
      <c r="J1598" s="45"/>
      <c r="K1598" s="195"/>
      <c r="L1598" s="57">
        <f>F1598</f>
        <v>42.26</v>
      </c>
      <c r="M1598" s="101">
        <v>1.1000000000000001</v>
      </c>
      <c r="N1598" s="107">
        <f>ROUND(M1598*L1598,2)</f>
        <v>46.49</v>
      </c>
      <c r="O1598" s="11"/>
      <c r="P1598" s="11"/>
      <c r="Q1598" s="11">
        <f t="shared" si="761"/>
        <v>0</v>
      </c>
      <c r="R1598" s="11">
        <f t="shared" si="762"/>
        <v>0</v>
      </c>
      <c r="S1598" s="42">
        <f t="shared" si="763"/>
        <v>0</v>
      </c>
      <c r="T1598" s="60"/>
      <c r="U1598" s="151"/>
    </row>
    <row r="1599" spans="1:25" s="152" customFormat="1" ht="25.5" customHeight="1" x14ac:dyDescent="0.25">
      <c r="A1599" s="19" t="s">
        <v>2579</v>
      </c>
      <c r="B1599" s="19"/>
      <c r="C1599" s="19" t="s">
        <v>91</v>
      </c>
      <c r="D1599" s="69" t="s">
        <v>2574</v>
      </c>
      <c r="E1599" s="14" t="s">
        <v>2</v>
      </c>
      <c r="F1599" s="294">
        <f>F1598</f>
        <v>42.26</v>
      </c>
      <c r="G1599" s="294"/>
      <c r="H1599" s="294"/>
      <c r="I1599" s="294"/>
      <c r="J1599" s="294"/>
      <c r="K1599" s="294">
        <f>F1599</f>
        <v>42.26</v>
      </c>
      <c r="L1599" s="294">
        <f>K1599</f>
        <v>42.26</v>
      </c>
      <c r="M1599" s="295">
        <v>0.7</v>
      </c>
      <c r="N1599" s="107">
        <f>ROUND(M1599*L1599,2)</f>
        <v>29.58</v>
      </c>
      <c r="O1599" s="11"/>
      <c r="P1599" s="11"/>
      <c r="Q1599" s="11">
        <f t="shared" si="761"/>
        <v>0</v>
      </c>
      <c r="R1599" s="11">
        <f t="shared" si="762"/>
        <v>0</v>
      </c>
      <c r="S1599" s="42">
        <f t="shared" si="763"/>
        <v>0</v>
      </c>
      <c r="T1599" s="60"/>
    </row>
    <row r="1600" spans="1:25" s="86" customFormat="1" ht="22.5" customHeight="1" x14ac:dyDescent="0.25">
      <c r="A1600" s="65" t="s">
        <v>80</v>
      </c>
      <c r="B1600" s="65"/>
      <c r="C1600" s="65"/>
      <c r="D1600" s="49" t="s">
        <v>1552</v>
      </c>
      <c r="E1600" s="66"/>
      <c r="F1600" s="67"/>
      <c r="G1600" s="66"/>
      <c r="H1600" s="66"/>
      <c r="I1600" s="66"/>
      <c r="J1600" s="41"/>
      <c r="K1600" s="191"/>
      <c r="L1600" s="144"/>
      <c r="M1600" s="98"/>
      <c r="N1600" s="105"/>
      <c r="O1600" s="68"/>
      <c r="P1600" s="68"/>
      <c r="Q1600" s="39"/>
      <c r="R1600" s="39"/>
      <c r="S1600" s="68"/>
      <c r="T1600" s="68"/>
      <c r="U1600" s="85"/>
      <c r="V1600" s="85"/>
      <c r="W1600" s="85"/>
      <c r="X1600" s="85"/>
      <c r="Y1600" s="85"/>
    </row>
    <row r="1601" spans="1:25" s="92" customFormat="1" ht="32.25" customHeight="1" x14ac:dyDescent="0.25">
      <c r="A1601" s="44" t="s">
        <v>2366</v>
      </c>
      <c r="B1601" s="230" t="s">
        <v>1624</v>
      </c>
      <c r="C1601" s="44" t="s">
        <v>90</v>
      </c>
      <c r="D1601" s="51" t="s">
        <v>92</v>
      </c>
      <c r="E1601" s="41" t="s">
        <v>3</v>
      </c>
      <c r="F1601" s="71"/>
      <c r="G1601" s="41"/>
      <c r="H1601" s="41"/>
      <c r="I1601" s="43"/>
      <c r="J1601" s="43"/>
      <c r="K1601" s="43">
        <f>SUM(K1602:K1610)</f>
        <v>41.64</v>
      </c>
      <c r="L1601" s="43"/>
      <c r="M1601" s="100"/>
      <c r="N1601" s="43">
        <f>K1601</f>
        <v>41.64</v>
      </c>
      <c r="O1601" s="42"/>
      <c r="P1601" s="42"/>
      <c r="Q1601" s="46">
        <f t="shared" si="761"/>
        <v>0</v>
      </c>
      <c r="R1601" s="46">
        <f t="shared" si="762"/>
        <v>0</v>
      </c>
      <c r="S1601" s="42">
        <f t="shared" si="763"/>
        <v>0</v>
      </c>
      <c r="T1601" s="42" t="s">
        <v>93</v>
      </c>
      <c r="U1601" s="91"/>
      <c r="V1601" s="91"/>
      <c r="W1601" s="91"/>
      <c r="X1601" s="91"/>
      <c r="Y1601" s="91"/>
    </row>
    <row r="1602" spans="1:25" s="152" customFormat="1" ht="22.5" customHeight="1" x14ac:dyDescent="0.25">
      <c r="A1602" s="19" t="s">
        <v>2367</v>
      </c>
      <c r="B1602" s="23"/>
      <c r="C1602" s="23" t="s">
        <v>91</v>
      </c>
      <c r="D1602" s="215" t="s">
        <v>417</v>
      </c>
      <c r="E1602" s="28" t="s">
        <v>1228</v>
      </c>
      <c r="F1602" s="59"/>
      <c r="G1602" s="14"/>
      <c r="H1602" s="14"/>
      <c r="I1602" s="11">
        <f>(G1602+H1602)*2</f>
        <v>0</v>
      </c>
      <c r="J1602" s="76">
        <v>6.27</v>
      </c>
      <c r="K1602" s="11">
        <f>J1602*3.14*0.1</f>
        <v>1.97</v>
      </c>
      <c r="L1602" s="11">
        <f>J1602</f>
        <v>6.27</v>
      </c>
      <c r="M1602" s="101">
        <v>1.1000000000000001</v>
      </c>
      <c r="N1602" s="107">
        <f>M1602*L1602</f>
        <v>6.8970000000000002</v>
      </c>
      <c r="O1602" s="25"/>
      <c r="P1602" s="25"/>
      <c r="Q1602" s="11">
        <f t="shared" si="761"/>
        <v>0</v>
      </c>
      <c r="R1602" s="11">
        <f t="shared" si="762"/>
        <v>0</v>
      </c>
      <c r="S1602" s="25">
        <f t="shared" si="763"/>
        <v>0</v>
      </c>
      <c r="T1602" s="25"/>
      <c r="U1602" s="151"/>
      <c r="V1602" s="151"/>
      <c r="W1602" s="151"/>
      <c r="X1602" s="151"/>
      <c r="Y1602" s="151"/>
    </row>
    <row r="1603" spans="1:25" s="152" customFormat="1" ht="22.5" customHeight="1" x14ac:dyDescent="0.25">
      <c r="A1603" s="19" t="s">
        <v>2368</v>
      </c>
      <c r="B1603" s="23"/>
      <c r="C1603" s="23" t="s">
        <v>91</v>
      </c>
      <c r="D1603" s="215" t="s">
        <v>494</v>
      </c>
      <c r="E1603" s="28" t="s">
        <v>1228</v>
      </c>
      <c r="F1603" s="59"/>
      <c r="G1603" s="14"/>
      <c r="H1603" s="14"/>
      <c r="I1603" s="11">
        <f>(G1603+H1603)*2</f>
        <v>0</v>
      </c>
      <c r="J1603" s="76">
        <v>90.28</v>
      </c>
      <c r="K1603" s="11">
        <f>J1603*3.14*0.1</f>
        <v>28.35</v>
      </c>
      <c r="L1603" s="11">
        <f>J1603</f>
        <v>90.28</v>
      </c>
      <c r="M1603" s="101">
        <v>1.1000000000000001</v>
      </c>
      <c r="N1603" s="107">
        <f>M1603*L1603</f>
        <v>99.308000000000007</v>
      </c>
      <c r="O1603" s="25"/>
      <c r="P1603" s="25"/>
      <c r="Q1603" s="11">
        <f t="shared" si="761"/>
        <v>0</v>
      </c>
      <c r="R1603" s="11">
        <f t="shared" si="762"/>
        <v>0</v>
      </c>
      <c r="S1603" s="25">
        <f t="shared" si="763"/>
        <v>0</v>
      </c>
      <c r="T1603" s="25"/>
      <c r="U1603" s="151"/>
      <c r="V1603" s="151"/>
      <c r="W1603" s="151"/>
      <c r="X1603" s="151"/>
      <c r="Y1603" s="151"/>
    </row>
    <row r="1604" spans="1:25" s="152" customFormat="1" ht="22.5" customHeight="1" x14ac:dyDescent="0.2">
      <c r="A1604" s="19" t="s">
        <v>2369</v>
      </c>
      <c r="B1604" s="23"/>
      <c r="C1604" s="23" t="s">
        <v>91</v>
      </c>
      <c r="D1604" s="215" t="s">
        <v>475</v>
      </c>
      <c r="E1604" s="28" t="s">
        <v>1228</v>
      </c>
      <c r="F1604" s="203"/>
      <c r="G1604" s="149"/>
      <c r="H1604" s="28"/>
      <c r="I1604" s="11"/>
      <c r="J1604" s="206">
        <v>28.83</v>
      </c>
      <c r="K1604" s="11">
        <f>J1604*3.14*0.1</f>
        <v>9.0500000000000007</v>
      </c>
      <c r="L1604" s="11">
        <f>J1604</f>
        <v>28.83</v>
      </c>
      <c r="M1604" s="101">
        <v>1.1000000000000001</v>
      </c>
      <c r="N1604" s="107">
        <f t="shared" ref="N1604:N1613" si="777">M1604*L1604</f>
        <v>31.713000000000001</v>
      </c>
      <c r="O1604" s="25"/>
      <c r="P1604" s="25"/>
      <c r="Q1604" s="11">
        <f t="shared" si="761"/>
        <v>0</v>
      </c>
      <c r="R1604" s="11">
        <f t="shared" si="762"/>
        <v>0</v>
      </c>
      <c r="S1604" s="25">
        <f t="shared" si="763"/>
        <v>0</v>
      </c>
      <c r="T1604" s="25"/>
      <c r="U1604" s="151"/>
      <c r="V1604" s="151"/>
      <c r="W1604" s="151"/>
      <c r="X1604" s="151"/>
      <c r="Y1604" s="151"/>
    </row>
    <row r="1605" spans="1:25" s="152" customFormat="1" ht="22.5" customHeight="1" x14ac:dyDescent="0.2">
      <c r="A1605" s="19" t="s">
        <v>2370</v>
      </c>
      <c r="B1605" s="23"/>
      <c r="C1605" s="23" t="s">
        <v>91</v>
      </c>
      <c r="D1605" s="215" t="s">
        <v>458</v>
      </c>
      <c r="E1605" s="28" t="s">
        <v>17</v>
      </c>
      <c r="F1605" s="203">
        <v>2</v>
      </c>
      <c r="G1605" s="149"/>
      <c r="H1605" s="28"/>
      <c r="I1605" s="11"/>
      <c r="J1605" s="171"/>
      <c r="K1605" s="11">
        <v>0.11</v>
      </c>
      <c r="L1605" s="58">
        <f>F1605</f>
        <v>2</v>
      </c>
      <c r="M1605" s="101">
        <v>1</v>
      </c>
      <c r="N1605" s="107">
        <f t="shared" si="777"/>
        <v>2</v>
      </c>
      <c r="O1605" s="25"/>
      <c r="P1605" s="25"/>
      <c r="Q1605" s="11">
        <f t="shared" si="761"/>
        <v>0</v>
      </c>
      <c r="R1605" s="11">
        <f t="shared" si="762"/>
        <v>0</v>
      </c>
      <c r="S1605" s="25">
        <f t="shared" si="763"/>
        <v>0</v>
      </c>
      <c r="T1605" s="25"/>
      <c r="U1605" s="151"/>
      <c r="V1605" s="151"/>
      <c r="W1605" s="151"/>
      <c r="X1605" s="151"/>
      <c r="Y1605" s="151"/>
    </row>
    <row r="1606" spans="1:25" s="152" customFormat="1" ht="22.5" customHeight="1" x14ac:dyDescent="0.2">
      <c r="A1606" s="19" t="s">
        <v>2371</v>
      </c>
      <c r="B1606" s="23"/>
      <c r="C1606" s="23" t="s">
        <v>91</v>
      </c>
      <c r="D1606" s="215" t="s">
        <v>1571</v>
      </c>
      <c r="E1606" s="28" t="s">
        <v>17</v>
      </c>
      <c r="F1606" s="203">
        <v>2</v>
      </c>
      <c r="G1606" s="149"/>
      <c r="H1606" s="28"/>
      <c r="I1606" s="11"/>
      <c r="J1606" s="171"/>
      <c r="K1606" s="11">
        <v>0.11</v>
      </c>
      <c r="L1606" s="58">
        <f t="shared" ref="L1606:L1612" si="778">F1606</f>
        <v>2</v>
      </c>
      <c r="M1606" s="101">
        <v>1</v>
      </c>
      <c r="N1606" s="107">
        <f t="shared" si="777"/>
        <v>2</v>
      </c>
      <c r="O1606" s="25"/>
      <c r="P1606" s="25"/>
      <c r="Q1606" s="11">
        <f t="shared" si="761"/>
        <v>0</v>
      </c>
      <c r="R1606" s="11">
        <f t="shared" si="762"/>
        <v>0</v>
      </c>
      <c r="S1606" s="25">
        <f t="shared" si="763"/>
        <v>0</v>
      </c>
      <c r="T1606" s="25"/>
      <c r="U1606" s="151"/>
      <c r="V1606" s="151"/>
      <c r="W1606" s="151"/>
      <c r="X1606" s="151"/>
      <c r="Y1606" s="151"/>
    </row>
    <row r="1607" spans="1:25" s="152" customFormat="1" ht="22.5" customHeight="1" x14ac:dyDescent="0.2">
      <c r="A1607" s="19" t="s">
        <v>2372</v>
      </c>
      <c r="B1607" s="23"/>
      <c r="C1607" s="23" t="s">
        <v>91</v>
      </c>
      <c r="D1607" s="215" t="s">
        <v>504</v>
      </c>
      <c r="E1607" s="28" t="s">
        <v>17</v>
      </c>
      <c r="F1607" s="203">
        <v>11</v>
      </c>
      <c r="G1607" s="149"/>
      <c r="H1607" s="28"/>
      <c r="I1607" s="11"/>
      <c r="J1607" s="171"/>
      <c r="K1607" s="11">
        <v>0.62</v>
      </c>
      <c r="L1607" s="58">
        <f t="shared" si="778"/>
        <v>11</v>
      </c>
      <c r="M1607" s="101">
        <v>1</v>
      </c>
      <c r="N1607" s="107">
        <f t="shared" si="777"/>
        <v>11</v>
      </c>
      <c r="O1607" s="25"/>
      <c r="P1607" s="25"/>
      <c r="Q1607" s="11">
        <f t="shared" si="761"/>
        <v>0</v>
      </c>
      <c r="R1607" s="11">
        <f t="shared" si="762"/>
        <v>0</v>
      </c>
      <c r="S1607" s="25">
        <f t="shared" si="763"/>
        <v>0</v>
      </c>
      <c r="T1607" s="25"/>
      <c r="U1607" s="151"/>
      <c r="V1607" s="151"/>
      <c r="W1607" s="151"/>
      <c r="X1607" s="151"/>
      <c r="Y1607" s="151"/>
    </row>
    <row r="1608" spans="1:25" s="152" customFormat="1" ht="22.5" customHeight="1" x14ac:dyDescent="0.2">
      <c r="A1608" s="19" t="s">
        <v>2373</v>
      </c>
      <c r="B1608" s="23"/>
      <c r="C1608" s="23" t="s">
        <v>91</v>
      </c>
      <c r="D1608" s="215" t="s">
        <v>425</v>
      </c>
      <c r="E1608" s="28" t="s">
        <v>17</v>
      </c>
      <c r="F1608" s="203">
        <v>6</v>
      </c>
      <c r="G1608" s="149"/>
      <c r="H1608" s="28"/>
      <c r="I1608" s="11"/>
      <c r="J1608" s="171"/>
      <c r="K1608" s="11">
        <v>0.48</v>
      </c>
      <c r="L1608" s="58">
        <f t="shared" ref="L1608:L1610" si="779">F1608</f>
        <v>6</v>
      </c>
      <c r="M1608" s="101">
        <v>1</v>
      </c>
      <c r="N1608" s="107">
        <f t="shared" ref="N1608:N1610" si="780">M1608*L1608</f>
        <v>6</v>
      </c>
      <c r="O1608" s="25"/>
      <c r="P1608" s="25"/>
      <c r="Q1608" s="11">
        <f t="shared" si="761"/>
        <v>0</v>
      </c>
      <c r="R1608" s="11">
        <f t="shared" si="762"/>
        <v>0</v>
      </c>
      <c r="S1608" s="25">
        <f t="shared" si="763"/>
        <v>0</v>
      </c>
      <c r="T1608" s="25"/>
      <c r="U1608" s="151"/>
      <c r="V1608" s="151"/>
      <c r="W1608" s="151"/>
      <c r="X1608" s="151"/>
      <c r="Y1608" s="151"/>
    </row>
    <row r="1609" spans="1:25" s="152" customFormat="1" ht="22.5" customHeight="1" x14ac:dyDescent="0.2">
      <c r="A1609" s="19" t="s">
        <v>2374</v>
      </c>
      <c r="B1609" s="23"/>
      <c r="C1609" s="23" t="s">
        <v>91</v>
      </c>
      <c r="D1609" s="215" t="s">
        <v>476</v>
      </c>
      <c r="E1609" s="28" t="s">
        <v>17</v>
      </c>
      <c r="F1609" s="203">
        <v>10</v>
      </c>
      <c r="G1609" s="149"/>
      <c r="H1609" s="28"/>
      <c r="I1609" s="11"/>
      <c r="J1609" s="171"/>
      <c r="K1609" s="11">
        <v>0.81</v>
      </c>
      <c r="L1609" s="58">
        <f t="shared" si="779"/>
        <v>10</v>
      </c>
      <c r="M1609" s="101">
        <v>1</v>
      </c>
      <c r="N1609" s="107">
        <f t="shared" si="780"/>
        <v>10</v>
      </c>
      <c r="O1609" s="25"/>
      <c r="P1609" s="25"/>
      <c r="Q1609" s="11">
        <f t="shared" si="761"/>
        <v>0</v>
      </c>
      <c r="R1609" s="11">
        <f t="shared" si="762"/>
        <v>0</v>
      </c>
      <c r="S1609" s="25">
        <f t="shared" si="763"/>
        <v>0</v>
      </c>
      <c r="T1609" s="25"/>
      <c r="U1609" s="151"/>
      <c r="V1609" s="151"/>
      <c r="W1609" s="151"/>
      <c r="X1609" s="151"/>
      <c r="Y1609" s="151"/>
    </row>
    <row r="1610" spans="1:25" s="152" customFormat="1" ht="22.5" customHeight="1" x14ac:dyDescent="0.2">
      <c r="A1610" s="19" t="s">
        <v>2375</v>
      </c>
      <c r="B1610" s="23"/>
      <c r="C1610" s="23" t="s">
        <v>91</v>
      </c>
      <c r="D1610" s="215" t="s">
        <v>462</v>
      </c>
      <c r="E1610" s="28" t="s">
        <v>17</v>
      </c>
      <c r="F1610" s="203">
        <v>1</v>
      </c>
      <c r="G1610" s="149"/>
      <c r="H1610" s="28"/>
      <c r="I1610" s="11"/>
      <c r="J1610" s="171"/>
      <c r="K1610" s="11">
        <v>0.14000000000000001</v>
      </c>
      <c r="L1610" s="58">
        <f t="shared" si="779"/>
        <v>1</v>
      </c>
      <c r="M1610" s="101">
        <v>1</v>
      </c>
      <c r="N1610" s="107">
        <f t="shared" si="780"/>
        <v>1</v>
      </c>
      <c r="O1610" s="25"/>
      <c r="P1610" s="25"/>
      <c r="Q1610" s="11">
        <f t="shared" si="761"/>
        <v>0</v>
      </c>
      <c r="R1610" s="11">
        <f t="shared" si="762"/>
        <v>0</v>
      </c>
      <c r="S1610" s="25">
        <f t="shared" si="763"/>
        <v>0</v>
      </c>
      <c r="T1610" s="25"/>
      <c r="U1610" s="151"/>
      <c r="V1610" s="151"/>
      <c r="W1610" s="151"/>
      <c r="X1610" s="151"/>
      <c r="Y1610" s="151"/>
    </row>
    <row r="1611" spans="1:25" s="88" customFormat="1" x14ac:dyDescent="0.25">
      <c r="A1611" s="44" t="s">
        <v>2376</v>
      </c>
      <c r="B1611" s="230" t="s">
        <v>1627</v>
      </c>
      <c r="C1611" s="40" t="s">
        <v>90</v>
      </c>
      <c r="D1611" s="72" t="s">
        <v>192</v>
      </c>
      <c r="E1611" s="41" t="s">
        <v>17</v>
      </c>
      <c r="F1611" s="71">
        <f>F1612</f>
        <v>3</v>
      </c>
      <c r="G1611" s="71"/>
      <c r="H1611" s="71"/>
      <c r="I1611" s="71"/>
      <c r="J1611" s="71"/>
      <c r="K1611" s="71"/>
      <c r="L1611" s="73">
        <f t="shared" si="778"/>
        <v>3</v>
      </c>
      <c r="M1611" s="102">
        <v>1</v>
      </c>
      <c r="N1611" s="108">
        <f t="shared" si="777"/>
        <v>3</v>
      </c>
      <c r="O1611" s="42"/>
      <c r="P1611" s="42"/>
      <c r="Q1611" s="46">
        <f t="shared" si="761"/>
        <v>0</v>
      </c>
      <c r="R1611" s="46">
        <f t="shared" si="762"/>
        <v>0</v>
      </c>
      <c r="S1611" s="42">
        <f t="shared" si="763"/>
        <v>0</v>
      </c>
      <c r="T1611" s="63"/>
      <c r="U1611" s="87"/>
      <c r="V1611" s="87"/>
      <c r="W1611" s="87"/>
      <c r="X1611" s="87"/>
      <c r="Y1611" s="87"/>
    </row>
    <row r="1612" spans="1:25" s="112" customFormat="1" ht="30" x14ac:dyDescent="0.25">
      <c r="A1612" s="23" t="s">
        <v>2377</v>
      </c>
      <c r="B1612" s="23"/>
      <c r="C1612" s="19" t="s">
        <v>91</v>
      </c>
      <c r="D1612" s="216" t="s">
        <v>1081</v>
      </c>
      <c r="E1612" s="28" t="s">
        <v>17</v>
      </c>
      <c r="F1612" s="59">
        <v>3</v>
      </c>
      <c r="G1612" s="59"/>
      <c r="H1612" s="59"/>
      <c r="I1612" s="59"/>
      <c r="J1612" s="71"/>
      <c r="K1612" s="192"/>
      <c r="L1612" s="58">
        <f t="shared" si="778"/>
        <v>3</v>
      </c>
      <c r="M1612" s="101">
        <v>1</v>
      </c>
      <c r="N1612" s="133">
        <f t="shared" si="777"/>
        <v>3</v>
      </c>
      <c r="O1612" s="25"/>
      <c r="P1612" s="25"/>
      <c r="Q1612" s="11">
        <f t="shared" si="761"/>
        <v>0</v>
      </c>
      <c r="R1612" s="11">
        <f t="shared" si="762"/>
        <v>0</v>
      </c>
      <c r="S1612" s="42">
        <f t="shared" si="763"/>
        <v>0</v>
      </c>
      <c r="T1612" s="60"/>
      <c r="U1612" s="111"/>
      <c r="V1612" s="111"/>
      <c r="W1612" s="111"/>
      <c r="X1612" s="111"/>
      <c r="Y1612" s="111"/>
    </row>
    <row r="1613" spans="1:25" s="92" customFormat="1" ht="18.75" customHeight="1" x14ac:dyDescent="0.25">
      <c r="A1613" s="44" t="s">
        <v>2378</v>
      </c>
      <c r="B1613" s="230" t="s">
        <v>1628</v>
      </c>
      <c r="C1613" s="44" t="s">
        <v>90</v>
      </c>
      <c r="D1613" s="51" t="s">
        <v>747</v>
      </c>
      <c r="E1613" s="41" t="s">
        <v>3</v>
      </c>
      <c r="F1613" s="78">
        <f>F1614</f>
        <v>10.79</v>
      </c>
      <c r="G1613" s="41"/>
      <c r="H1613" s="41"/>
      <c r="I1613" s="41"/>
      <c r="J1613" s="41"/>
      <c r="K1613" s="71"/>
      <c r="L1613" s="78">
        <f>F1613</f>
        <v>10.79</v>
      </c>
      <c r="M1613" s="102">
        <v>1</v>
      </c>
      <c r="N1613" s="108">
        <f t="shared" si="777"/>
        <v>10.79</v>
      </c>
      <c r="O1613" s="42"/>
      <c r="P1613" s="42"/>
      <c r="Q1613" s="46">
        <f t="shared" si="761"/>
        <v>0</v>
      </c>
      <c r="R1613" s="46">
        <f t="shared" si="762"/>
        <v>0</v>
      </c>
      <c r="S1613" s="42">
        <f t="shared" si="763"/>
        <v>0</v>
      </c>
      <c r="T1613" s="62"/>
    </row>
    <row r="1614" spans="1:25" s="152" customFormat="1" ht="30" x14ac:dyDescent="0.25">
      <c r="A1614" s="23" t="s">
        <v>2379</v>
      </c>
      <c r="B1614" s="19"/>
      <c r="C1614" s="19" t="s">
        <v>91</v>
      </c>
      <c r="D1614" s="215" t="s">
        <v>1548</v>
      </c>
      <c r="E1614" s="14" t="s">
        <v>3</v>
      </c>
      <c r="F1614" s="57">
        <v>10.79</v>
      </c>
      <c r="G1614" s="14"/>
      <c r="H1614" s="14"/>
      <c r="I1614" s="14"/>
      <c r="J1614" s="45"/>
      <c r="K1614" s="195"/>
      <c r="L1614" s="57">
        <f>F1614</f>
        <v>10.79</v>
      </c>
      <c r="M1614" s="101">
        <v>1</v>
      </c>
      <c r="N1614" s="107">
        <f>ROUND(M1614*L1614,2)</f>
        <v>10.79</v>
      </c>
      <c r="O1614" s="11"/>
      <c r="P1614" s="11"/>
      <c r="Q1614" s="11">
        <f t="shared" si="761"/>
        <v>0</v>
      </c>
      <c r="R1614" s="11">
        <f t="shared" si="762"/>
        <v>0</v>
      </c>
      <c r="S1614" s="42">
        <f t="shared" si="763"/>
        <v>0</v>
      </c>
      <c r="T1614" s="60"/>
      <c r="U1614" s="151"/>
    </row>
    <row r="1615" spans="1:25" s="88" customFormat="1" x14ac:dyDescent="0.25">
      <c r="A1615" s="44" t="s">
        <v>2380</v>
      </c>
      <c r="B1615" s="233" t="s">
        <v>2514</v>
      </c>
      <c r="C1615" s="40" t="s">
        <v>90</v>
      </c>
      <c r="D1615" s="72" t="s">
        <v>1447</v>
      </c>
      <c r="E1615" s="41" t="s">
        <v>17</v>
      </c>
      <c r="F1615" s="71">
        <f>F1616</f>
        <v>1</v>
      </c>
      <c r="G1615" s="71"/>
      <c r="H1615" s="71"/>
      <c r="I1615" s="71"/>
      <c r="J1615" s="71"/>
      <c r="K1615" s="71"/>
      <c r="L1615" s="73">
        <f t="shared" ref="L1615:L1616" si="781">F1615</f>
        <v>1</v>
      </c>
      <c r="M1615" s="102">
        <v>1</v>
      </c>
      <c r="N1615" s="108">
        <f t="shared" ref="N1615:N1617" si="782">M1615*L1615</f>
        <v>1</v>
      </c>
      <c r="O1615" s="42"/>
      <c r="P1615" s="42"/>
      <c r="Q1615" s="46">
        <f t="shared" si="761"/>
        <v>0</v>
      </c>
      <c r="R1615" s="46">
        <f t="shared" si="762"/>
        <v>0</v>
      </c>
      <c r="S1615" s="42">
        <f t="shared" si="763"/>
        <v>0</v>
      </c>
      <c r="T1615" s="63"/>
      <c r="U1615" s="87"/>
      <c r="V1615" s="87"/>
      <c r="W1615" s="87"/>
      <c r="X1615" s="87"/>
      <c r="Y1615" s="87"/>
    </row>
    <row r="1616" spans="1:25" s="152" customFormat="1" x14ac:dyDescent="0.25">
      <c r="A1616" s="23" t="s">
        <v>2381</v>
      </c>
      <c r="B1616" s="19"/>
      <c r="C1616" s="19" t="s">
        <v>91</v>
      </c>
      <c r="D1616" s="215" t="s">
        <v>1565</v>
      </c>
      <c r="E1616" s="41" t="s">
        <v>17</v>
      </c>
      <c r="F1616" s="166">
        <v>1</v>
      </c>
      <c r="G1616" s="14"/>
      <c r="H1616" s="14"/>
      <c r="I1616" s="14"/>
      <c r="J1616" s="45"/>
      <c r="K1616" s="195"/>
      <c r="L1616" s="58">
        <f t="shared" si="781"/>
        <v>1</v>
      </c>
      <c r="M1616" s="101">
        <v>1</v>
      </c>
      <c r="N1616" s="133">
        <f t="shared" si="782"/>
        <v>1</v>
      </c>
      <c r="O1616" s="11"/>
      <c r="P1616" s="11"/>
      <c r="Q1616" s="11">
        <f t="shared" si="761"/>
        <v>0</v>
      </c>
      <c r="R1616" s="11">
        <f t="shared" si="762"/>
        <v>0</v>
      </c>
      <c r="S1616" s="42">
        <f t="shared" si="763"/>
        <v>0</v>
      </c>
      <c r="T1616" s="60"/>
      <c r="U1616" s="151"/>
    </row>
    <row r="1617" spans="1:25" s="92" customFormat="1" ht="18.75" customHeight="1" x14ac:dyDescent="0.25">
      <c r="A1617" s="44" t="s">
        <v>2382</v>
      </c>
      <c r="B1617" s="230" t="s">
        <v>1626</v>
      </c>
      <c r="C1617" s="44" t="s">
        <v>90</v>
      </c>
      <c r="D1617" s="51" t="s">
        <v>876</v>
      </c>
      <c r="E1617" s="41" t="s">
        <v>3</v>
      </c>
      <c r="F1617" s="78">
        <f>F1618</f>
        <v>35.909999999999997</v>
      </c>
      <c r="G1617" s="41"/>
      <c r="H1617" s="41"/>
      <c r="I1617" s="41"/>
      <c r="J1617" s="41"/>
      <c r="K1617" s="71"/>
      <c r="L1617" s="78">
        <f>F1617</f>
        <v>35.909999999999997</v>
      </c>
      <c r="M1617" s="102">
        <v>1</v>
      </c>
      <c r="N1617" s="108">
        <f t="shared" si="782"/>
        <v>35.909999999999997</v>
      </c>
      <c r="O1617" s="42"/>
      <c r="P1617" s="42"/>
      <c r="Q1617" s="46">
        <f t="shared" si="761"/>
        <v>0</v>
      </c>
      <c r="R1617" s="46">
        <f t="shared" si="762"/>
        <v>0</v>
      </c>
      <c r="S1617" s="42">
        <f t="shared" si="763"/>
        <v>0</v>
      </c>
      <c r="T1617" s="62" t="s">
        <v>700</v>
      </c>
    </row>
    <row r="1618" spans="1:25" s="152" customFormat="1" ht="30" x14ac:dyDescent="0.25">
      <c r="A1618" s="19" t="s">
        <v>2383</v>
      </c>
      <c r="B1618" s="19"/>
      <c r="C1618" s="19" t="s">
        <v>91</v>
      </c>
      <c r="D1618" s="69" t="s">
        <v>424</v>
      </c>
      <c r="E1618" s="14" t="s">
        <v>3</v>
      </c>
      <c r="F1618" s="57">
        <v>35.909999999999997</v>
      </c>
      <c r="G1618" s="14"/>
      <c r="H1618" s="14"/>
      <c r="I1618" s="14"/>
      <c r="J1618" s="45"/>
      <c r="K1618" s="195"/>
      <c r="L1618" s="57">
        <f>F1618</f>
        <v>35.909999999999997</v>
      </c>
      <c r="M1618" s="101">
        <v>1.1000000000000001</v>
      </c>
      <c r="N1618" s="107">
        <f>ROUND(M1618*L1618,2)</f>
        <v>39.5</v>
      </c>
      <c r="O1618" s="11"/>
      <c r="P1618" s="11"/>
      <c r="Q1618" s="11">
        <f t="shared" si="761"/>
        <v>0</v>
      </c>
      <c r="R1618" s="11">
        <f t="shared" si="762"/>
        <v>0</v>
      </c>
      <c r="S1618" s="42">
        <f t="shared" si="763"/>
        <v>0</v>
      </c>
      <c r="T1618" s="60"/>
      <c r="U1618" s="151"/>
    </row>
    <row r="1619" spans="1:25" s="152" customFormat="1" ht="25.5" customHeight="1" x14ac:dyDescent="0.25">
      <c r="A1619" s="19" t="s">
        <v>2580</v>
      </c>
      <c r="B1619" s="19"/>
      <c r="C1619" s="19" t="s">
        <v>91</v>
      </c>
      <c r="D1619" s="69" t="s">
        <v>2574</v>
      </c>
      <c r="E1619" s="14" t="s">
        <v>2</v>
      </c>
      <c r="F1619" s="294">
        <f>F1618</f>
        <v>35.909999999999997</v>
      </c>
      <c r="G1619" s="294"/>
      <c r="H1619" s="294"/>
      <c r="I1619" s="294"/>
      <c r="J1619" s="294"/>
      <c r="K1619" s="294">
        <f>F1619</f>
        <v>35.909999999999997</v>
      </c>
      <c r="L1619" s="294">
        <f>K1619</f>
        <v>35.909999999999997</v>
      </c>
      <c r="M1619" s="295">
        <v>0.7</v>
      </c>
      <c r="N1619" s="107">
        <f>ROUND(M1619*L1619,2)</f>
        <v>25.14</v>
      </c>
      <c r="O1619" s="11"/>
      <c r="P1619" s="11"/>
      <c r="Q1619" s="11">
        <f t="shared" ref="Q1619" si="783">ROUND(N1619*O1619,2)</f>
        <v>0</v>
      </c>
      <c r="R1619" s="11">
        <f t="shared" ref="R1619" si="784">ROUND(N1619*P1619,2)</f>
        <v>0</v>
      </c>
      <c r="S1619" s="42">
        <f t="shared" ref="S1619" si="785">ROUND(Q1619+R1619,2)</f>
        <v>0</v>
      </c>
      <c r="T1619" s="60"/>
    </row>
    <row r="1620" spans="1:25" s="88" customFormat="1" x14ac:dyDescent="0.25">
      <c r="A1620" s="44" t="s">
        <v>2623</v>
      </c>
      <c r="B1620" s="398" t="s">
        <v>1627</v>
      </c>
      <c r="C1620" s="40" t="s">
        <v>90</v>
      </c>
      <c r="D1620" s="72" t="s">
        <v>2624</v>
      </c>
      <c r="E1620" s="41" t="s">
        <v>17</v>
      </c>
      <c r="F1620" s="71">
        <f>F1622+F1621</f>
        <v>2</v>
      </c>
      <c r="G1620" s="71"/>
      <c r="H1620" s="71"/>
      <c r="I1620" s="71"/>
      <c r="J1620" s="71"/>
      <c r="K1620" s="71"/>
      <c r="L1620" s="73">
        <f>F1620</f>
        <v>2</v>
      </c>
      <c r="M1620" s="102">
        <v>1</v>
      </c>
      <c r="N1620" s="108">
        <f t="shared" ref="N1620:N1622" si="786">M1620*L1620</f>
        <v>2</v>
      </c>
      <c r="O1620" s="42"/>
      <c r="P1620" s="42"/>
      <c r="Q1620" s="46">
        <f t="shared" ref="Q1620:Q1622" si="787">ROUND(N1620*O1620,2)</f>
        <v>0</v>
      </c>
      <c r="R1620" s="46">
        <f t="shared" ref="R1620:R1622" si="788">ROUND(N1620*P1620,2)</f>
        <v>0</v>
      </c>
      <c r="S1620" s="42">
        <f t="shared" ref="S1620:S1622" si="789">ROUND(Q1620+R1620,2)</f>
        <v>0</v>
      </c>
      <c r="T1620" s="63"/>
      <c r="U1620" s="87"/>
      <c r="V1620" s="87"/>
      <c r="W1620" s="87"/>
      <c r="X1620" s="87"/>
      <c r="Y1620" s="87"/>
    </row>
    <row r="1621" spans="1:25" s="152" customFormat="1" ht="22.5" customHeight="1" x14ac:dyDescent="0.2">
      <c r="A1621" s="19" t="s">
        <v>2625</v>
      </c>
      <c r="B1621" s="23"/>
      <c r="C1621" s="23" t="s">
        <v>91</v>
      </c>
      <c r="D1621" s="215" t="s">
        <v>1572</v>
      </c>
      <c r="E1621" s="28" t="s">
        <v>17</v>
      </c>
      <c r="F1621" s="203">
        <v>1</v>
      </c>
      <c r="G1621" s="149"/>
      <c r="H1621" s="28"/>
      <c r="I1621" s="11"/>
      <c r="J1621" s="171"/>
      <c r="K1621" s="11"/>
      <c r="L1621" s="58">
        <f t="shared" ref="L1621:L1622" si="790">F1621</f>
        <v>1</v>
      </c>
      <c r="M1621" s="101">
        <v>1</v>
      </c>
      <c r="N1621" s="107">
        <f t="shared" si="786"/>
        <v>1</v>
      </c>
      <c r="O1621" s="25"/>
      <c r="P1621" s="25"/>
      <c r="Q1621" s="11">
        <f t="shared" si="787"/>
        <v>0</v>
      </c>
      <c r="R1621" s="11">
        <f t="shared" si="788"/>
        <v>0</v>
      </c>
      <c r="S1621" s="25">
        <f t="shared" si="789"/>
        <v>0</v>
      </c>
      <c r="T1621" s="25"/>
      <c r="U1621" s="151"/>
      <c r="V1621" s="151"/>
      <c r="W1621" s="151"/>
      <c r="X1621" s="151"/>
      <c r="Y1621" s="151"/>
    </row>
    <row r="1622" spans="1:25" s="152" customFormat="1" x14ac:dyDescent="0.2">
      <c r="A1622" s="19" t="s">
        <v>2626</v>
      </c>
      <c r="B1622" s="23"/>
      <c r="C1622" s="23" t="s">
        <v>91</v>
      </c>
      <c r="D1622" s="215" t="s">
        <v>1573</v>
      </c>
      <c r="E1622" s="28" t="s">
        <v>17</v>
      </c>
      <c r="F1622" s="203">
        <v>1</v>
      </c>
      <c r="G1622" s="149"/>
      <c r="H1622" s="28"/>
      <c r="I1622" s="11"/>
      <c r="J1622" s="171"/>
      <c r="K1622" s="11"/>
      <c r="L1622" s="58">
        <f t="shared" si="790"/>
        <v>1</v>
      </c>
      <c r="M1622" s="101">
        <v>1</v>
      </c>
      <c r="N1622" s="107">
        <f t="shared" si="786"/>
        <v>1</v>
      </c>
      <c r="O1622" s="25"/>
      <c r="P1622" s="25"/>
      <c r="Q1622" s="11">
        <f t="shared" si="787"/>
        <v>0</v>
      </c>
      <c r="R1622" s="11">
        <f t="shared" si="788"/>
        <v>0</v>
      </c>
      <c r="S1622" s="25">
        <f t="shared" si="789"/>
        <v>0</v>
      </c>
      <c r="T1622" s="25"/>
      <c r="U1622" s="151"/>
      <c r="V1622" s="151"/>
      <c r="W1622" s="151"/>
      <c r="X1622" s="151"/>
      <c r="Y1622" s="151"/>
    </row>
    <row r="1623" spans="1:25" s="86" customFormat="1" ht="22.5" customHeight="1" x14ac:dyDescent="0.25">
      <c r="A1623" s="65" t="s">
        <v>81</v>
      </c>
      <c r="B1623" s="65"/>
      <c r="C1623" s="65"/>
      <c r="D1623" s="49" t="s">
        <v>1553</v>
      </c>
      <c r="E1623" s="66"/>
      <c r="F1623" s="67"/>
      <c r="G1623" s="66"/>
      <c r="H1623" s="66"/>
      <c r="I1623" s="66"/>
      <c r="J1623" s="41"/>
      <c r="K1623" s="191"/>
      <c r="L1623" s="144"/>
      <c r="M1623" s="98"/>
      <c r="N1623" s="105"/>
      <c r="O1623" s="68"/>
      <c r="P1623" s="68"/>
      <c r="Q1623" s="39"/>
      <c r="R1623" s="39"/>
      <c r="S1623" s="68"/>
      <c r="T1623" s="68"/>
      <c r="U1623" s="85"/>
      <c r="V1623" s="85"/>
      <c r="W1623" s="85"/>
      <c r="X1623" s="85"/>
      <c r="Y1623" s="85"/>
    </row>
    <row r="1624" spans="1:25" s="92" customFormat="1" ht="32.25" customHeight="1" x14ac:dyDescent="0.25">
      <c r="A1624" s="44" t="s">
        <v>2384</v>
      </c>
      <c r="B1624" s="230" t="s">
        <v>1624</v>
      </c>
      <c r="C1624" s="44" t="s">
        <v>90</v>
      </c>
      <c r="D1624" s="51" t="s">
        <v>92</v>
      </c>
      <c r="E1624" s="41" t="s">
        <v>3</v>
      </c>
      <c r="F1624" s="71"/>
      <c r="G1624" s="41"/>
      <c r="H1624" s="41"/>
      <c r="I1624" s="43"/>
      <c r="J1624" s="43"/>
      <c r="K1624" s="43">
        <f>SUM(K1625:K1625)</f>
        <v>0.51</v>
      </c>
      <c r="L1624" s="43"/>
      <c r="M1624" s="100"/>
      <c r="N1624" s="43">
        <f>K1624</f>
        <v>0.51</v>
      </c>
      <c r="O1624" s="42"/>
      <c r="P1624" s="42"/>
      <c r="Q1624" s="46">
        <f t="shared" ref="Q1624:Q1687" si="791">ROUND(N1624*O1624,2)</f>
        <v>0</v>
      </c>
      <c r="R1624" s="46">
        <f t="shared" ref="R1624:R1687" si="792">ROUND(N1624*P1624,2)</f>
        <v>0</v>
      </c>
      <c r="S1624" s="42">
        <f t="shared" ref="S1624:S1687" si="793">ROUND(Q1624+R1624,2)</f>
        <v>0</v>
      </c>
      <c r="T1624" s="42" t="s">
        <v>93</v>
      </c>
      <c r="U1624" s="91"/>
      <c r="V1624" s="91"/>
      <c r="W1624" s="91"/>
      <c r="X1624" s="91"/>
      <c r="Y1624" s="91"/>
    </row>
    <row r="1625" spans="1:25" s="92" customFormat="1" ht="22.5" customHeight="1" x14ac:dyDescent="0.25">
      <c r="A1625" s="19" t="s">
        <v>2385</v>
      </c>
      <c r="B1625" s="23"/>
      <c r="C1625" s="23" t="s">
        <v>91</v>
      </c>
      <c r="D1625" s="215" t="s">
        <v>417</v>
      </c>
      <c r="E1625" s="28" t="s">
        <v>1228</v>
      </c>
      <c r="F1625" s="145"/>
      <c r="G1625" s="147"/>
      <c r="H1625" s="14"/>
      <c r="I1625" s="11">
        <f t="shared" ref="I1625" si="794">(G1625+H1625)*2</f>
        <v>0</v>
      </c>
      <c r="J1625" s="74">
        <v>1.63</v>
      </c>
      <c r="K1625" s="189">
        <f>J1625*3.14*0.1</f>
        <v>0.51</v>
      </c>
      <c r="L1625" s="11">
        <f t="shared" ref="L1625" si="795">J1625</f>
        <v>1.63</v>
      </c>
      <c r="M1625" s="101">
        <v>1.1000000000000001</v>
      </c>
      <c r="N1625" s="133">
        <f t="shared" ref="N1625:N1630" si="796">M1625*L1625</f>
        <v>1.7929999999999999</v>
      </c>
      <c r="O1625" s="25"/>
      <c r="P1625" s="25"/>
      <c r="Q1625" s="11">
        <f t="shared" si="791"/>
        <v>0</v>
      </c>
      <c r="R1625" s="11">
        <f t="shared" si="792"/>
        <v>0</v>
      </c>
      <c r="S1625" s="42">
        <f t="shared" si="793"/>
        <v>0</v>
      </c>
      <c r="T1625" s="42"/>
      <c r="U1625" s="91"/>
      <c r="V1625" s="91"/>
      <c r="W1625" s="91"/>
      <c r="X1625" s="91"/>
      <c r="Y1625" s="91"/>
    </row>
    <row r="1626" spans="1:25" s="92" customFormat="1" ht="22.5" customHeight="1" x14ac:dyDescent="0.2">
      <c r="A1626" s="19" t="s">
        <v>2386</v>
      </c>
      <c r="B1626" s="23"/>
      <c r="C1626" s="23" t="s">
        <v>91</v>
      </c>
      <c r="D1626" s="215" t="s">
        <v>1574</v>
      </c>
      <c r="E1626" s="14" t="s">
        <v>17</v>
      </c>
      <c r="F1626" s="145">
        <v>1</v>
      </c>
      <c r="G1626" s="149"/>
      <c r="H1626" s="28"/>
      <c r="I1626" s="11"/>
      <c r="J1626" s="178"/>
      <c r="K1626" s="189">
        <v>0.04</v>
      </c>
      <c r="L1626" s="58">
        <f t="shared" ref="L1626:L1629" si="797">F1626</f>
        <v>1</v>
      </c>
      <c r="M1626" s="101">
        <v>1</v>
      </c>
      <c r="N1626" s="133">
        <f t="shared" si="796"/>
        <v>1</v>
      </c>
      <c r="O1626" s="25"/>
      <c r="P1626" s="25"/>
      <c r="Q1626" s="11">
        <f t="shared" si="791"/>
        <v>0</v>
      </c>
      <c r="R1626" s="11">
        <f t="shared" si="792"/>
        <v>0</v>
      </c>
      <c r="S1626" s="42">
        <f t="shared" si="793"/>
        <v>0</v>
      </c>
      <c r="T1626" s="42"/>
      <c r="U1626" s="91"/>
      <c r="V1626" s="91"/>
      <c r="W1626" s="91"/>
      <c r="X1626" s="91"/>
      <c r="Y1626" s="91"/>
    </row>
    <row r="1627" spans="1:25" s="92" customFormat="1" ht="22.5" customHeight="1" x14ac:dyDescent="0.2">
      <c r="A1627" s="19" t="s">
        <v>2387</v>
      </c>
      <c r="B1627" s="23"/>
      <c r="C1627" s="23" t="s">
        <v>91</v>
      </c>
      <c r="D1627" s="215" t="s">
        <v>425</v>
      </c>
      <c r="E1627" s="14" t="s">
        <v>17</v>
      </c>
      <c r="F1627" s="145">
        <v>2</v>
      </c>
      <c r="G1627" s="149"/>
      <c r="H1627" s="28"/>
      <c r="I1627" s="11"/>
      <c r="J1627" s="178"/>
      <c r="K1627" s="189">
        <v>0.16</v>
      </c>
      <c r="L1627" s="58">
        <f t="shared" si="797"/>
        <v>2</v>
      </c>
      <c r="M1627" s="101">
        <v>1</v>
      </c>
      <c r="N1627" s="133">
        <f t="shared" si="796"/>
        <v>2</v>
      </c>
      <c r="O1627" s="25"/>
      <c r="P1627" s="25"/>
      <c r="Q1627" s="11">
        <f t="shared" si="791"/>
        <v>0</v>
      </c>
      <c r="R1627" s="11">
        <f t="shared" si="792"/>
        <v>0</v>
      </c>
      <c r="S1627" s="42">
        <f t="shared" si="793"/>
        <v>0</v>
      </c>
      <c r="T1627" s="42"/>
      <c r="U1627" s="91"/>
      <c r="V1627" s="91"/>
      <c r="W1627" s="91"/>
      <c r="X1627" s="91"/>
      <c r="Y1627" s="91"/>
    </row>
    <row r="1628" spans="1:25" s="92" customFormat="1" ht="22.5" customHeight="1" x14ac:dyDescent="0.2">
      <c r="A1628" s="19" t="s">
        <v>2388</v>
      </c>
      <c r="B1628" s="23"/>
      <c r="C1628" s="23" t="s">
        <v>91</v>
      </c>
      <c r="D1628" s="215" t="s">
        <v>495</v>
      </c>
      <c r="E1628" s="14" t="s">
        <v>17</v>
      </c>
      <c r="F1628" s="145">
        <v>1</v>
      </c>
      <c r="G1628" s="149"/>
      <c r="H1628" s="28"/>
      <c r="I1628" s="11"/>
      <c r="J1628" s="178"/>
      <c r="K1628" s="189"/>
      <c r="L1628" s="58">
        <f t="shared" si="797"/>
        <v>1</v>
      </c>
      <c r="M1628" s="101">
        <v>1</v>
      </c>
      <c r="N1628" s="133">
        <f t="shared" si="796"/>
        <v>1</v>
      </c>
      <c r="O1628" s="25"/>
      <c r="P1628" s="25"/>
      <c r="Q1628" s="11">
        <f t="shared" si="791"/>
        <v>0</v>
      </c>
      <c r="R1628" s="11">
        <f t="shared" si="792"/>
        <v>0</v>
      </c>
      <c r="S1628" s="42">
        <f t="shared" si="793"/>
        <v>0</v>
      </c>
      <c r="T1628" s="42"/>
      <c r="U1628" s="91"/>
      <c r="V1628" s="91"/>
      <c r="W1628" s="91"/>
      <c r="X1628" s="91"/>
      <c r="Y1628" s="91"/>
    </row>
    <row r="1629" spans="1:25" s="92" customFormat="1" ht="22.5" customHeight="1" x14ac:dyDescent="0.2">
      <c r="A1629" s="19" t="s">
        <v>2389</v>
      </c>
      <c r="B1629" s="23"/>
      <c r="C1629" s="23" t="s">
        <v>91</v>
      </c>
      <c r="D1629" s="215" t="s">
        <v>243</v>
      </c>
      <c r="E1629" s="14" t="s">
        <v>3</v>
      </c>
      <c r="F1629" s="186">
        <v>0.01</v>
      </c>
      <c r="G1629" s="149"/>
      <c r="H1629" s="28"/>
      <c r="I1629" s="11"/>
      <c r="J1629" s="178"/>
      <c r="K1629" s="189"/>
      <c r="L1629" s="57">
        <f t="shared" si="797"/>
        <v>0.01</v>
      </c>
      <c r="M1629" s="101">
        <v>1</v>
      </c>
      <c r="N1629" s="133">
        <f t="shared" si="796"/>
        <v>0.01</v>
      </c>
      <c r="O1629" s="25"/>
      <c r="P1629" s="25"/>
      <c r="Q1629" s="11">
        <f t="shared" si="791"/>
        <v>0</v>
      </c>
      <c r="R1629" s="11">
        <f t="shared" si="792"/>
        <v>0</v>
      </c>
      <c r="S1629" s="42">
        <f t="shared" si="793"/>
        <v>0</v>
      </c>
      <c r="T1629" s="42"/>
      <c r="U1629" s="91"/>
      <c r="V1629" s="91"/>
      <c r="W1629" s="91"/>
      <c r="X1629" s="91"/>
      <c r="Y1629" s="91"/>
    </row>
    <row r="1630" spans="1:25" s="92" customFormat="1" ht="18.75" customHeight="1" x14ac:dyDescent="0.25">
      <c r="A1630" s="44" t="s">
        <v>2390</v>
      </c>
      <c r="B1630" s="230" t="s">
        <v>1628</v>
      </c>
      <c r="C1630" s="44" t="s">
        <v>90</v>
      </c>
      <c r="D1630" s="51" t="s">
        <v>747</v>
      </c>
      <c r="E1630" s="41" t="s">
        <v>3</v>
      </c>
      <c r="F1630" s="78">
        <f>F1631</f>
        <v>0.64</v>
      </c>
      <c r="G1630" s="41"/>
      <c r="H1630" s="41"/>
      <c r="I1630" s="41"/>
      <c r="J1630" s="41"/>
      <c r="K1630" s="71"/>
      <c r="L1630" s="78">
        <f>F1630</f>
        <v>0.64</v>
      </c>
      <c r="M1630" s="102">
        <v>1</v>
      </c>
      <c r="N1630" s="108">
        <f t="shared" si="796"/>
        <v>0.64</v>
      </c>
      <c r="O1630" s="42"/>
      <c r="P1630" s="42"/>
      <c r="Q1630" s="46">
        <f t="shared" si="791"/>
        <v>0</v>
      </c>
      <c r="R1630" s="46">
        <f t="shared" si="792"/>
        <v>0</v>
      </c>
      <c r="S1630" s="42">
        <f t="shared" si="793"/>
        <v>0</v>
      </c>
      <c r="T1630" s="62"/>
    </row>
    <row r="1631" spans="1:25" s="152" customFormat="1" x14ac:dyDescent="0.25">
      <c r="A1631" s="23" t="s">
        <v>2391</v>
      </c>
      <c r="B1631" s="19"/>
      <c r="C1631" s="19" t="s">
        <v>91</v>
      </c>
      <c r="D1631" s="214" t="s">
        <v>1452</v>
      </c>
      <c r="E1631" s="14" t="s">
        <v>3</v>
      </c>
      <c r="F1631" s="57">
        <v>0.64</v>
      </c>
      <c r="G1631" s="14"/>
      <c r="H1631" s="14"/>
      <c r="I1631" s="14"/>
      <c r="J1631" s="45"/>
      <c r="K1631" s="195"/>
      <c r="L1631" s="57">
        <f>F1631</f>
        <v>0.64</v>
      </c>
      <c r="M1631" s="101">
        <v>1.1000000000000001</v>
      </c>
      <c r="N1631" s="107">
        <f>ROUND(M1631*L1631,2)</f>
        <v>0.7</v>
      </c>
      <c r="O1631" s="11"/>
      <c r="P1631" s="11"/>
      <c r="Q1631" s="11">
        <f t="shared" si="791"/>
        <v>0</v>
      </c>
      <c r="R1631" s="11">
        <f t="shared" si="792"/>
        <v>0</v>
      </c>
      <c r="S1631" s="42">
        <f t="shared" si="793"/>
        <v>0</v>
      </c>
      <c r="T1631" s="60"/>
      <c r="U1631" s="151"/>
    </row>
    <row r="1632" spans="1:25" s="88" customFormat="1" x14ac:dyDescent="0.25">
      <c r="A1632" s="44" t="s">
        <v>2392</v>
      </c>
      <c r="B1632" s="233" t="s">
        <v>2515</v>
      </c>
      <c r="C1632" s="40" t="s">
        <v>90</v>
      </c>
      <c r="D1632" s="72" t="s">
        <v>1449</v>
      </c>
      <c r="E1632" s="41" t="s">
        <v>17</v>
      </c>
      <c r="F1632" s="71">
        <f>F1633</f>
        <v>1</v>
      </c>
      <c r="G1632" s="71"/>
      <c r="H1632" s="71"/>
      <c r="I1632" s="71"/>
      <c r="J1632" s="71"/>
      <c r="K1632" s="71"/>
      <c r="L1632" s="73">
        <f t="shared" ref="L1632:L1633" si="798">F1632</f>
        <v>1</v>
      </c>
      <c r="M1632" s="102">
        <v>1</v>
      </c>
      <c r="N1632" s="108">
        <f t="shared" ref="N1632:N1633" si="799">M1632*L1632</f>
        <v>1</v>
      </c>
      <c r="O1632" s="42"/>
      <c r="P1632" s="42"/>
      <c r="Q1632" s="46">
        <f t="shared" si="791"/>
        <v>0</v>
      </c>
      <c r="R1632" s="46">
        <f t="shared" si="792"/>
        <v>0</v>
      </c>
      <c r="S1632" s="42">
        <f t="shared" si="793"/>
        <v>0</v>
      </c>
      <c r="T1632" s="63"/>
      <c r="U1632" s="87"/>
      <c r="V1632" s="87"/>
      <c r="W1632" s="87"/>
      <c r="X1632" s="87"/>
      <c r="Y1632" s="87"/>
    </row>
    <row r="1633" spans="1:25" s="152" customFormat="1" x14ac:dyDescent="0.25">
      <c r="A1633" s="23" t="s">
        <v>2393</v>
      </c>
      <c r="B1633" s="19"/>
      <c r="C1633" s="19" t="s">
        <v>91</v>
      </c>
      <c r="D1633" s="215" t="s">
        <v>1554</v>
      </c>
      <c r="E1633" s="14" t="s">
        <v>17</v>
      </c>
      <c r="F1633" s="166">
        <v>1</v>
      </c>
      <c r="G1633" s="14"/>
      <c r="H1633" s="14"/>
      <c r="I1633" s="14"/>
      <c r="J1633" s="45"/>
      <c r="K1633" s="195"/>
      <c r="L1633" s="58">
        <f t="shared" si="798"/>
        <v>1</v>
      </c>
      <c r="M1633" s="101">
        <v>1</v>
      </c>
      <c r="N1633" s="133">
        <f t="shared" si="799"/>
        <v>1</v>
      </c>
      <c r="O1633" s="11"/>
      <c r="P1633" s="11"/>
      <c r="Q1633" s="11">
        <f t="shared" si="791"/>
        <v>0</v>
      </c>
      <c r="R1633" s="11">
        <f t="shared" si="792"/>
        <v>0</v>
      </c>
      <c r="S1633" s="42">
        <f t="shared" si="793"/>
        <v>0</v>
      </c>
      <c r="T1633" s="60"/>
      <c r="U1633" s="151"/>
    </row>
    <row r="1634" spans="1:25" s="86" customFormat="1" ht="22.5" customHeight="1" x14ac:dyDescent="0.25">
      <c r="A1634" s="65" t="s">
        <v>82</v>
      </c>
      <c r="B1634" s="65"/>
      <c r="C1634" s="65"/>
      <c r="D1634" s="49" t="s">
        <v>1555</v>
      </c>
      <c r="E1634" s="66"/>
      <c r="F1634" s="67"/>
      <c r="G1634" s="66"/>
      <c r="H1634" s="66"/>
      <c r="I1634" s="66"/>
      <c r="J1634" s="41"/>
      <c r="K1634" s="191"/>
      <c r="L1634" s="144"/>
      <c r="M1634" s="98"/>
      <c r="N1634" s="105"/>
      <c r="O1634" s="68"/>
      <c r="P1634" s="68"/>
      <c r="Q1634" s="39"/>
      <c r="R1634" s="39"/>
      <c r="S1634" s="68"/>
      <c r="T1634" s="68"/>
      <c r="U1634" s="85"/>
      <c r="V1634" s="85"/>
      <c r="W1634" s="85"/>
      <c r="X1634" s="85"/>
      <c r="Y1634" s="85"/>
    </row>
    <row r="1635" spans="1:25" s="92" customFormat="1" ht="32.25" customHeight="1" x14ac:dyDescent="0.25">
      <c r="A1635" s="44" t="s">
        <v>2394</v>
      </c>
      <c r="B1635" s="230" t="s">
        <v>1624</v>
      </c>
      <c r="C1635" s="44" t="s">
        <v>90</v>
      </c>
      <c r="D1635" s="51" t="s">
        <v>92</v>
      </c>
      <c r="E1635" s="41" t="s">
        <v>3</v>
      </c>
      <c r="F1635" s="71"/>
      <c r="G1635" s="41"/>
      <c r="H1635" s="41"/>
      <c r="I1635" s="43"/>
      <c r="J1635" s="43"/>
      <c r="K1635" s="43">
        <f>SUM(K1636:K1648)</f>
        <v>19.43</v>
      </c>
      <c r="L1635" s="43"/>
      <c r="M1635" s="100"/>
      <c r="N1635" s="43">
        <f>K1635</f>
        <v>19.43</v>
      </c>
      <c r="O1635" s="42"/>
      <c r="P1635" s="42"/>
      <c r="Q1635" s="46">
        <f t="shared" si="791"/>
        <v>0</v>
      </c>
      <c r="R1635" s="46">
        <f t="shared" si="792"/>
        <v>0</v>
      </c>
      <c r="S1635" s="42">
        <f t="shared" si="793"/>
        <v>0</v>
      </c>
      <c r="T1635" s="42" t="s">
        <v>93</v>
      </c>
      <c r="U1635" s="91"/>
      <c r="V1635" s="91"/>
      <c r="W1635" s="91"/>
      <c r="X1635" s="91"/>
      <c r="Y1635" s="91"/>
    </row>
    <row r="1636" spans="1:25" s="152" customFormat="1" ht="16.5" customHeight="1" x14ac:dyDescent="0.25">
      <c r="A1636" s="19" t="s">
        <v>2395</v>
      </c>
      <c r="B1636" s="23"/>
      <c r="C1636" s="23" t="s">
        <v>91</v>
      </c>
      <c r="D1636" s="215" t="s">
        <v>417</v>
      </c>
      <c r="E1636" s="28" t="s">
        <v>1228</v>
      </c>
      <c r="F1636" s="59"/>
      <c r="G1636" s="28"/>
      <c r="H1636" s="28"/>
      <c r="I1636" s="26"/>
      <c r="J1636" s="26">
        <v>0.5</v>
      </c>
      <c r="K1636" s="26">
        <f>J1636*3.14*0.1</f>
        <v>0.16</v>
      </c>
      <c r="L1636" s="11">
        <f>J1636</f>
        <v>0.5</v>
      </c>
      <c r="M1636" s="101">
        <v>1.1000000000000001</v>
      </c>
      <c r="N1636" s="107">
        <f>M1636*L1636</f>
        <v>0.55000000000000004</v>
      </c>
      <c r="O1636" s="25"/>
      <c r="P1636" s="25"/>
      <c r="Q1636" s="11">
        <f t="shared" si="791"/>
        <v>0</v>
      </c>
      <c r="R1636" s="11">
        <f t="shared" si="792"/>
        <v>0</v>
      </c>
      <c r="S1636" s="42">
        <f t="shared" si="793"/>
        <v>0</v>
      </c>
      <c r="T1636" s="25"/>
      <c r="U1636" s="151"/>
      <c r="V1636" s="151"/>
      <c r="W1636" s="151"/>
      <c r="X1636" s="151"/>
      <c r="Y1636" s="151"/>
    </row>
    <row r="1637" spans="1:25" s="152" customFormat="1" ht="16.5" customHeight="1" x14ac:dyDescent="0.25">
      <c r="A1637" s="19" t="s">
        <v>2396</v>
      </c>
      <c r="B1637" s="23"/>
      <c r="C1637" s="23" t="s">
        <v>91</v>
      </c>
      <c r="D1637" s="215" t="s">
        <v>451</v>
      </c>
      <c r="E1637" s="28" t="s">
        <v>1228</v>
      </c>
      <c r="F1637" s="59"/>
      <c r="G1637" s="28"/>
      <c r="H1637" s="28"/>
      <c r="I1637" s="26"/>
      <c r="J1637" s="26">
        <v>5.8</v>
      </c>
      <c r="K1637" s="26">
        <f>J1637*3.14*0.125</f>
        <v>2.2799999999999998</v>
      </c>
      <c r="L1637" s="11">
        <f t="shared" ref="L1637:L1640" si="800">J1637</f>
        <v>5.8</v>
      </c>
      <c r="M1637" s="101">
        <v>1.1000000000000001</v>
      </c>
      <c r="N1637" s="107">
        <f t="shared" ref="N1637:N1640" si="801">M1637*L1637</f>
        <v>6.38</v>
      </c>
      <c r="O1637" s="25"/>
      <c r="P1637" s="25"/>
      <c r="Q1637" s="11">
        <f t="shared" si="791"/>
        <v>0</v>
      </c>
      <c r="R1637" s="11">
        <f t="shared" si="792"/>
        <v>0</v>
      </c>
      <c r="S1637" s="42">
        <f t="shared" si="793"/>
        <v>0</v>
      </c>
      <c r="T1637" s="25"/>
      <c r="U1637" s="151"/>
      <c r="V1637" s="151"/>
      <c r="W1637" s="151"/>
      <c r="X1637" s="151"/>
      <c r="Y1637" s="151"/>
    </row>
    <row r="1638" spans="1:25" s="152" customFormat="1" ht="16.5" customHeight="1" x14ac:dyDescent="0.25">
      <c r="A1638" s="19" t="s">
        <v>2397</v>
      </c>
      <c r="B1638" s="23"/>
      <c r="C1638" s="23" t="s">
        <v>91</v>
      </c>
      <c r="D1638" s="215" t="s">
        <v>500</v>
      </c>
      <c r="E1638" s="28" t="s">
        <v>1228</v>
      </c>
      <c r="F1638" s="59"/>
      <c r="G1638" s="28"/>
      <c r="H1638" s="28"/>
      <c r="I1638" s="26"/>
      <c r="J1638" s="26">
        <v>5.7</v>
      </c>
      <c r="K1638" s="26">
        <f>J1638*3.14*0.1</f>
        <v>1.79</v>
      </c>
      <c r="L1638" s="11">
        <f t="shared" si="800"/>
        <v>5.7</v>
      </c>
      <c r="M1638" s="101">
        <v>1.1000000000000001</v>
      </c>
      <c r="N1638" s="107">
        <f t="shared" si="801"/>
        <v>6.27</v>
      </c>
      <c r="O1638" s="25"/>
      <c r="P1638" s="25"/>
      <c r="Q1638" s="11">
        <f t="shared" si="791"/>
        <v>0</v>
      </c>
      <c r="R1638" s="11">
        <f t="shared" si="792"/>
        <v>0</v>
      </c>
      <c r="S1638" s="42">
        <f t="shared" si="793"/>
        <v>0</v>
      </c>
      <c r="T1638" s="25"/>
      <c r="U1638" s="151"/>
      <c r="V1638" s="151"/>
      <c r="W1638" s="151"/>
      <c r="X1638" s="151"/>
      <c r="Y1638" s="151"/>
    </row>
    <row r="1639" spans="1:25" s="152" customFormat="1" ht="16.5" customHeight="1" x14ac:dyDescent="0.25">
      <c r="A1639" s="19" t="s">
        <v>2398</v>
      </c>
      <c r="B1639" s="23"/>
      <c r="C1639" s="23" t="s">
        <v>91</v>
      </c>
      <c r="D1639" s="215" t="s">
        <v>1575</v>
      </c>
      <c r="E1639" s="28" t="s">
        <v>1228</v>
      </c>
      <c r="F1639" s="59"/>
      <c r="G1639" s="28"/>
      <c r="H1639" s="28"/>
      <c r="I1639" s="26"/>
      <c r="J1639" s="26">
        <v>7.82</v>
      </c>
      <c r="K1639" s="26">
        <f>J1639*3.14*0.125</f>
        <v>3.07</v>
      </c>
      <c r="L1639" s="11">
        <f t="shared" si="800"/>
        <v>7.82</v>
      </c>
      <c r="M1639" s="101">
        <v>1.1000000000000001</v>
      </c>
      <c r="N1639" s="107">
        <f t="shared" si="801"/>
        <v>8.6020000000000003</v>
      </c>
      <c r="O1639" s="25"/>
      <c r="P1639" s="25"/>
      <c r="Q1639" s="11">
        <f t="shared" si="791"/>
        <v>0</v>
      </c>
      <c r="R1639" s="11">
        <f t="shared" si="792"/>
        <v>0</v>
      </c>
      <c r="S1639" s="42">
        <f t="shared" si="793"/>
        <v>0</v>
      </c>
      <c r="T1639" s="25"/>
      <c r="U1639" s="151"/>
      <c r="V1639" s="151"/>
      <c r="W1639" s="151"/>
      <c r="X1639" s="151"/>
      <c r="Y1639" s="151"/>
    </row>
    <row r="1640" spans="1:25" s="152" customFormat="1" ht="16.5" customHeight="1" x14ac:dyDescent="0.25">
      <c r="A1640" s="19" t="s">
        <v>2399</v>
      </c>
      <c r="B1640" s="23"/>
      <c r="C1640" s="23" t="s">
        <v>91</v>
      </c>
      <c r="D1640" s="215" t="s">
        <v>1058</v>
      </c>
      <c r="E1640" s="28" t="s">
        <v>1228</v>
      </c>
      <c r="F1640" s="59"/>
      <c r="G1640" s="28"/>
      <c r="H1640" s="28"/>
      <c r="I1640" s="26"/>
      <c r="J1640" s="26">
        <v>23.93</v>
      </c>
      <c r="K1640" s="26">
        <f>J1640*3.14*0.125</f>
        <v>9.39</v>
      </c>
      <c r="L1640" s="11">
        <f t="shared" si="800"/>
        <v>23.93</v>
      </c>
      <c r="M1640" s="101">
        <v>1.1000000000000001</v>
      </c>
      <c r="N1640" s="107">
        <f t="shared" si="801"/>
        <v>26.323</v>
      </c>
      <c r="O1640" s="25"/>
      <c r="P1640" s="25"/>
      <c r="Q1640" s="11">
        <f t="shared" si="791"/>
        <v>0</v>
      </c>
      <c r="R1640" s="11">
        <f t="shared" si="792"/>
        <v>0</v>
      </c>
      <c r="S1640" s="42">
        <f t="shared" si="793"/>
        <v>0</v>
      </c>
      <c r="T1640" s="25"/>
      <c r="U1640" s="151"/>
      <c r="V1640" s="151"/>
      <c r="W1640" s="151"/>
      <c r="X1640" s="151"/>
      <c r="Y1640" s="151"/>
    </row>
    <row r="1641" spans="1:25" s="152" customFormat="1" ht="16.5" customHeight="1" x14ac:dyDescent="0.25">
      <c r="A1641" s="19" t="s">
        <v>2400</v>
      </c>
      <c r="B1641" s="23"/>
      <c r="C1641" s="23" t="s">
        <v>91</v>
      </c>
      <c r="D1641" s="215" t="s">
        <v>420</v>
      </c>
      <c r="E1641" s="28" t="s">
        <v>17</v>
      </c>
      <c r="F1641" s="203">
        <v>2</v>
      </c>
      <c r="G1641" s="28"/>
      <c r="H1641" s="28"/>
      <c r="I1641" s="26"/>
      <c r="J1641" s="26"/>
      <c r="K1641" s="15">
        <v>0.16</v>
      </c>
      <c r="L1641" s="15">
        <f>F1641</f>
        <v>2</v>
      </c>
      <c r="M1641" s="101">
        <v>1</v>
      </c>
      <c r="N1641" s="15">
        <f>M1641*L1641</f>
        <v>2</v>
      </c>
      <c r="O1641" s="25"/>
      <c r="P1641" s="25"/>
      <c r="Q1641" s="11">
        <f t="shared" si="791"/>
        <v>0</v>
      </c>
      <c r="R1641" s="11">
        <f t="shared" si="792"/>
        <v>0</v>
      </c>
      <c r="S1641" s="42">
        <f t="shared" si="793"/>
        <v>0</v>
      </c>
      <c r="T1641" s="25"/>
      <c r="U1641" s="151"/>
      <c r="V1641" s="151"/>
      <c r="W1641" s="151"/>
      <c r="X1641" s="151"/>
      <c r="Y1641" s="151"/>
    </row>
    <row r="1642" spans="1:25" s="152" customFormat="1" ht="16.5" customHeight="1" x14ac:dyDescent="0.25">
      <c r="A1642" s="19" t="s">
        <v>2401</v>
      </c>
      <c r="B1642" s="23"/>
      <c r="C1642" s="23" t="s">
        <v>91</v>
      </c>
      <c r="D1642" s="215" t="s">
        <v>452</v>
      </c>
      <c r="E1642" s="28" t="s">
        <v>17</v>
      </c>
      <c r="F1642" s="203">
        <v>2</v>
      </c>
      <c r="G1642" s="28"/>
      <c r="H1642" s="28"/>
      <c r="I1642" s="26"/>
      <c r="J1642" s="26"/>
      <c r="K1642" s="15">
        <v>0.16</v>
      </c>
      <c r="L1642" s="15">
        <f t="shared" ref="L1642:L1650" si="802">F1642</f>
        <v>2</v>
      </c>
      <c r="M1642" s="101">
        <v>1</v>
      </c>
      <c r="N1642" s="15">
        <f t="shared" ref="N1642:N1649" si="803">M1642*L1642</f>
        <v>2</v>
      </c>
      <c r="O1642" s="25"/>
      <c r="P1642" s="25"/>
      <c r="Q1642" s="11">
        <f t="shared" si="791"/>
        <v>0</v>
      </c>
      <c r="R1642" s="11">
        <f t="shared" si="792"/>
        <v>0</v>
      </c>
      <c r="S1642" s="42">
        <f t="shared" si="793"/>
        <v>0</v>
      </c>
      <c r="T1642" s="25"/>
      <c r="U1642" s="151"/>
      <c r="V1642" s="151"/>
      <c r="W1642" s="151"/>
      <c r="X1642" s="151"/>
      <c r="Y1642" s="151"/>
    </row>
    <row r="1643" spans="1:25" s="152" customFormat="1" ht="16.5" customHeight="1" x14ac:dyDescent="0.25">
      <c r="A1643" s="19" t="s">
        <v>2402</v>
      </c>
      <c r="B1643" s="23"/>
      <c r="C1643" s="23" t="s">
        <v>91</v>
      </c>
      <c r="D1643" s="215" t="s">
        <v>1176</v>
      </c>
      <c r="E1643" s="28" t="s">
        <v>17</v>
      </c>
      <c r="F1643" s="203">
        <v>2</v>
      </c>
      <c r="G1643" s="28"/>
      <c r="H1643" s="28"/>
      <c r="I1643" s="26"/>
      <c r="J1643" s="26"/>
      <c r="K1643" s="15">
        <v>0.16</v>
      </c>
      <c r="L1643" s="15">
        <f t="shared" si="802"/>
        <v>2</v>
      </c>
      <c r="M1643" s="101">
        <v>1</v>
      </c>
      <c r="N1643" s="15">
        <f t="shared" si="803"/>
        <v>2</v>
      </c>
      <c r="O1643" s="25"/>
      <c r="P1643" s="25"/>
      <c r="Q1643" s="11">
        <f t="shared" si="791"/>
        <v>0</v>
      </c>
      <c r="R1643" s="11">
        <f t="shared" si="792"/>
        <v>0</v>
      </c>
      <c r="S1643" s="42">
        <f t="shared" si="793"/>
        <v>0</v>
      </c>
      <c r="T1643" s="25"/>
      <c r="U1643" s="151"/>
      <c r="V1643" s="151"/>
      <c r="W1643" s="151"/>
      <c r="X1643" s="151"/>
      <c r="Y1643" s="151"/>
    </row>
    <row r="1644" spans="1:25" s="152" customFormat="1" ht="16.5" customHeight="1" x14ac:dyDescent="0.25">
      <c r="A1644" s="19" t="s">
        <v>2403</v>
      </c>
      <c r="B1644" s="23"/>
      <c r="C1644" s="23" t="s">
        <v>91</v>
      </c>
      <c r="D1644" s="215" t="s">
        <v>1576</v>
      </c>
      <c r="E1644" s="28" t="s">
        <v>17</v>
      </c>
      <c r="F1644" s="203">
        <v>1</v>
      </c>
      <c r="G1644" s="28"/>
      <c r="H1644" s="28"/>
      <c r="I1644" s="26"/>
      <c r="J1644" s="26"/>
      <c r="K1644" s="15">
        <v>0.12</v>
      </c>
      <c r="L1644" s="15">
        <f t="shared" si="802"/>
        <v>1</v>
      </c>
      <c r="M1644" s="101">
        <v>1</v>
      </c>
      <c r="N1644" s="15">
        <f t="shared" si="803"/>
        <v>1</v>
      </c>
      <c r="O1644" s="25"/>
      <c r="P1644" s="25"/>
      <c r="Q1644" s="11">
        <f t="shared" si="791"/>
        <v>0</v>
      </c>
      <c r="R1644" s="11">
        <f t="shared" si="792"/>
        <v>0</v>
      </c>
      <c r="S1644" s="42">
        <f t="shared" si="793"/>
        <v>0</v>
      </c>
      <c r="T1644" s="25"/>
      <c r="U1644" s="151"/>
      <c r="V1644" s="151"/>
      <c r="W1644" s="151"/>
      <c r="X1644" s="151"/>
      <c r="Y1644" s="151"/>
    </row>
    <row r="1645" spans="1:25" s="152" customFormat="1" ht="16.5" customHeight="1" x14ac:dyDescent="0.25">
      <c r="A1645" s="19" t="s">
        <v>2404</v>
      </c>
      <c r="B1645" s="23"/>
      <c r="C1645" s="23" t="s">
        <v>91</v>
      </c>
      <c r="D1645" s="215" t="s">
        <v>425</v>
      </c>
      <c r="E1645" s="28" t="s">
        <v>17</v>
      </c>
      <c r="F1645" s="203">
        <v>1</v>
      </c>
      <c r="G1645" s="28"/>
      <c r="H1645" s="28"/>
      <c r="I1645" s="26"/>
      <c r="J1645" s="26"/>
      <c r="K1645" s="15">
        <v>0.08</v>
      </c>
      <c r="L1645" s="15">
        <f t="shared" si="802"/>
        <v>1</v>
      </c>
      <c r="M1645" s="101">
        <v>1</v>
      </c>
      <c r="N1645" s="15">
        <f t="shared" si="803"/>
        <v>1</v>
      </c>
      <c r="O1645" s="25"/>
      <c r="P1645" s="25"/>
      <c r="Q1645" s="11">
        <f t="shared" si="791"/>
        <v>0</v>
      </c>
      <c r="R1645" s="11">
        <f t="shared" si="792"/>
        <v>0</v>
      </c>
      <c r="S1645" s="42">
        <f t="shared" si="793"/>
        <v>0</v>
      </c>
      <c r="T1645" s="25"/>
      <c r="U1645" s="151"/>
      <c r="V1645" s="151"/>
      <c r="W1645" s="151"/>
      <c r="X1645" s="151"/>
      <c r="Y1645" s="151"/>
    </row>
    <row r="1646" spans="1:25" s="152" customFormat="1" ht="16.5" customHeight="1" x14ac:dyDescent="0.25">
      <c r="A1646" s="19" t="s">
        <v>2405</v>
      </c>
      <c r="B1646" s="23"/>
      <c r="C1646" s="23" t="s">
        <v>91</v>
      </c>
      <c r="D1646" s="215" t="s">
        <v>460</v>
      </c>
      <c r="E1646" s="28" t="s">
        <v>17</v>
      </c>
      <c r="F1646" s="203">
        <v>5</v>
      </c>
      <c r="G1646" s="28"/>
      <c r="H1646" s="28"/>
      <c r="I1646" s="26"/>
      <c r="J1646" s="26"/>
      <c r="K1646" s="15">
        <v>0.57999999999999996</v>
      </c>
      <c r="L1646" s="15">
        <f t="shared" si="802"/>
        <v>5</v>
      </c>
      <c r="M1646" s="101">
        <v>1</v>
      </c>
      <c r="N1646" s="15">
        <f t="shared" si="803"/>
        <v>5</v>
      </c>
      <c r="O1646" s="25"/>
      <c r="P1646" s="25"/>
      <c r="Q1646" s="11">
        <f t="shared" si="791"/>
        <v>0</v>
      </c>
      <c r="R1646" s="11">
        <f t="shared" si="792"/>
        <v>0</v>
      </c>
      <c r="S1646" s="42">
        <f t="shared" si="793"/>
        <v>0</v>
      </c>
      <c r="T1646" s="25"/>
      <c r="U1646" s="151"/>
      <c r="V1646" s="151"/>
      <c r="W1646" s="151"/>
      <c r="X1646" s="151"/>
      <c r="Y1646" s="151"/>
    </row>
    <row r="1647" spans="1:25" s="152" customFormat="1" ht="16.5" customHeight="1" x14ac:dyDescent="0.25">
      <c r="A1647" s="19" t="s">
        <v>2406</v>
      </c>
      <c r="B1647" s="23"/>
      <c r="C1647" s="23" t="s">
        <v>91</v>
      </c>
      <c r="D1647" s="215" t="s">
        <v>970</v>
      </c>
      <c r="E1647" s="28" t="s">
        <v>17</v>
      </c>
      <c r="F1647" s="203">
        <v>11</v>
      </c>
      <c r="G1647" s="28"/>
      <c r="H1647" s="28"/>
      <c r="I1647" s="26"/>
      <c r="J1647" s="26"/>
      <c r="K1647" s="15">
        <v>1.28</v>
      </c>
      <c r="L1647" s="15">
        <f t="shared" si="802"/>
        <v>11</v>
      </c>
      <c r="M1647" s="101">
        <v>1</v>
      </c>
      <c r="N1647" s="15">
        <f t="shared" si="803"/>
        <v>11</v>
      </c>
      <c r="O1647" s="25"/>
      <c r="P1647" s="25"/>
      <c r="Q1647" s="11">
        <f t="shared" si="791"/>
        <v>0</v>
      </c>
      <c r="R1647" s="11">
        <f t="shared" si="792"/>
        <v>0</v>
      </c>
      <c r="S1647" s="42">
        <f t="shared" si="793"/>
        <v>0</v>
      </c>
      <c r="T1647" s="25"/>
      <c r="U1647" s="151"/>
      <c r="V1647" s="151"/>
      <c r="W1647" s="151"/>
      <c r="X1647" s="151"/>
      <c r="Y1647" s="151"/>
    </row>
    <row r="1648" spans="1:25" s="152" customFormat="1" ht="16.5" customHeight="1" x14ac:dyDescent="0.25">
      <c r="A1648" s="19" t="s">
        <v>2407</v>
      </c>
      <c r="B1648" s="23"/>
      <c r="C1648" s="23" t="s">
        <v>91</v>
      </c>
      <c r="D1648" s="215" t="s">
        <v>462</v>
      </c>
      <c r="E1648" s="28" t="s">
        <v>17</v>
      </c>
      <c r="F1648" s="203">
        <v>1</v>
      </c>
      <c r="G1648" s="28"/>
      <c r="H1648" s="28"/>
      <c r="I1648" s="26"/>
      <c r="J1648" s="26"/>
      <c r="K1648" s="15">
        <v>0.2</v>
      </c>
      <c r="L1648" s="15">
        <f t="shared" si="802"/>
        <v>1</v>
      </c>
      <c r="M1648" s="101">
        <v>1</v>
      </c>
      <c r="N1648" s="15">
        <f t="shared" si="803"/>
        <v>1</v>
      </c>
      <c r="O1648" s="25"/>
      <c r="P1648" s="25"/>
      <c r="Q1648" s="11">
        <f t="shared" si="791"/>
        <v>0</v>
      </c>
      <c r="R1648" s="11">
        <f t="shared" si="792"/>
        <v>0</v>
      </c>
      <c r="S1648" s="42">
        <f t="shared" si="793"/>
        <v>0</v>
      </c>
      <c r="T1648" s="25"/>
      <c r="U1648" s="151"/>
      <c r="V1648" s="151"/>
      <c r="W1648" s="151"/>
      <c r="X1648" s="151"/>
      <c r="Y1648" s="151"/>
    </row>
    <row r="1649" spans="1:25" s="152" customFormat="1" x14ac:dyDescent="0.25">
      <c r="A1649" s="19" t="s">
        <v>2408</v>
      </c>
      <c r="B1649" s="23"/>
      <c r="C1649" s="23" t="s">
        <v>91</v>
      </c>
      <c r="D1649" s="215" t="s">
        <v>243</v>
      </c>
      <c r="E1649" s="14" t="s">
        <v>3</v>
      </c>
      <c r="F1649" s="204">
        <v>0.05</v>
      </c>
      <c r="G1649" s="28"/>
      <c r="H1649" s="28"/>
      <c r="I1649" s="26"/>
      <c r="J1649" s="26"/>
      <c r="K1649" s="15"/>
      <c r="L1649" s="15">
        <f t="shared" si="802"/>
        <v>0.05</v>
      </c>
      <c r="M1649" s="101">
        <v>1</v>
      </c>
      <c r="N1649" s="15">
        <f t="shared" si="803"/>
        <v>0.05</v>
      </c>
      <c r="O1649" s="25"/>
      <c r="P1649" s="25"/>
      <c r="Q1649" s="11">
        <f t="shared" si="791"/>
        <v>0</v>
      </c>
      <c r="R1649" s="11">
        <f t="shared" si="792"/>
        <v>0</v>
      </c>
      <c r="S1649" s="42">
        <f t="shared" si="793"/>
        <v>0</v>
      </c>
      <c r="T1649" s="25"/>
      <c r="U1649" s="151"/>
      <c r="V1649" s="151"/>
      <c r="W1649" s="151"/>
      <c r="X1649" s="151"/>
      <c r="Y1649" s="151"/>
    </row>
    <row r="1650" spans="1:25" s="88" customFormat="1" x14ac:dyDescent="0.25">
      <c r="A1650" s="44" t="s">
        <v>2409</v>
      </c>
      <c r="B1650" s="230" t="s">
        <v>1627</v>
      </c>
      <c r="C1650" s="40" t="s">
        <v>90</v>
      </c>
      <c r="D1650" s="72" t="s">
        <v>192</v>
      </c>
      <c r="E1650" s="41" t="s">
        <v>17</v>
      </c>
      <c r="F1650" s="71">
        <f>F1651+F1652</f>
        <v>2</v>
      </c>
      <c r="G1650" s="71"/>
      <c r="H1650" s="71"/>
      <c r="I1650" s="71"/>
      <c r="J1650" s="71"/>
      <c r="K1650" s="73"/>
      <c r="L1650" s="170">
        <f t="shared" si="802"/>
        <v>2</v>
      </c>
      <c r="M1650" s="102">
        <v>1</v>
      </c>
      <c r="N1650" s="108">
        <f t="shared" ref="N1650:N1653" si="804">M1650*L1650</f>
        <v>2</v>
      </c>
      <c r="O1650" s="42"/>
      <c r="P1650" s="42"/>
      <c r="Q1650" s="46">
        <f t="shared" si="791"/>
        <v>0</v>
      </c>
      <c r="R1650" s="46">
        <f t="shared" si="792"/>
        <v>0</v>
      </c>
      <c r="S1650" s="42">
        <f t="shared" si="793"/>
        <v>0</v>
      </c>
      <c r="T1650" s="63"/>
      <c r="U1650" s="87"/>
      <c r="V1650" s="87"/>
      <c r="W1650" s="87"/>
      <c r="X1650" s="87"/>
      <c r="Y1650" s="87"/>
    </row>
    <row r="1651" spans="1:25" s="112" customFormat="1" x14ac:dyDescent="0.25">
      <c r="A1651" s="23" t="s">
        <v>2410</v>
      </c>
      <c r="B1651" s="23"/>
      <c r="C1651" s="19" t="s">
        <v>91</v>
      </c>
      <c r="D1651" s="214" t="s">
        <v>854</v>
      </c>
      <c r="E1651" s="28" t="s">
        <v>17</v>
      </c>
      <c r="F1651" s="59">
        <v>1</v>
      </c>
      <c r="G1651" s="59"/>
      <c r="H1651" s="59"/>
      <c r="I1651" s="59"/>
      <c r="J1651" s="71"/>
      <c r="K1651" s="192"/>
      <c r="L1651" s="58">
        <f t="shared" ref="L1651" si="805">F1651</f>
        <v>1</v>
      </c>
      <c r="M1651" s="101">
        <v>1</v>
      </c>
      <c r="N1651" s="133">
        <f t="shared" si="804"/>
        <v>1</v>
      </c>
      <c r="O1651" s="25"/>
      <c r="P1651" s="25"/>
      <c r="Q1651" s="11">
        <f t="shared" si="791"/>
        <v>0</v>
      </c>
      <c r="R1651" s="11">
        <f t="shared" si="792"/>
        <v>0</v>
      </c>
      <c r="S1651" s="42">
        <f t="shared" si="793"/>
        <v>0</v>
      </c>
      <c r="T1651" s="60"/>
      <c r="U1651" s="111"/>
      <c r="V1651" s="111"/>
      <c r="W1651" s="111"/>
      <c r="X1651" s="111"/>
      <c r="Y1651" s="111"/>
    </row>
    <row r="1652" spans="1:25" s="92" customFormat="1" ht="22.5" customHeight="1" x14ac:dyDescent="0.2">
      <c r="A1652" s="23" t="s">
        <v>2411</v>
      </c>
      <c r="B1652" s="23"/>
      <c r="C1652" s="23" t="s">
        <v>91</v>
      </c>
      <c r="D1652" s="214" t="s">
        <v>854</v>
      </c>
      <c r="E1652" s="14" t="s">
        <v>17</v>
      </c>
      <c r="F1652" s="145">
        <v>1</v>
      </c>
      <c r="G1652" s="149"/>
      <c r="H1652" s="28"/>
      <c r="I1652" s="11"/>
      <c r="J1652" s="178"/>
      <c r="K1652" s="189"/>
      <c r="L1652" s="58">
        <f t="shared" ref="L1652" si="806">F1652</f>
        <v>1</v>
      </c>
      <c r="M1652" s="101">
        <v>1</v>
      </c>
      <c r="N1652" s="133">
        <f t="shared" si="804"/>
        <v>1</v>
      </c>
      <c r="O1652" s="25"/>
      <c r="P1652" s="25"/>
      <c r="Q1652" s="11">
        <f t="shared" si="791"/>
        <v>0</v>
      </c>
      <c r="R1652" s="11">
        <f t="shared" si="792"/>
        <v>0</v>
      </c>
      <c r="S1652" s="42">
        <f t="shared" si="793"/>
        <v>0</v>
      </c>
      <c r="T1652" s="42"/>
      <c r="U1652" s="91"/>
      <c r="V1652" s="91"/>
      <c r="W1652" s="91"/>
      <c r="X1652" s="91"/>
      <c r="Y1652" s="91"/>
    </row>
    <row r="1653" spans="1:25" s="92" customFormat="1" ht="18.75" customHeight="1" x14ac:dyDescent="0.25">
      <c r="A1653" s="44" t="s">
        <v>2412</v>
      </c>
      <c r="B1653" s="230" t="s">
        <v>1628</v>
      </c>
      <c r="C1653" s="44" t="s">
        <v>90</v>
      </c>
      <c r="D1653" s="51" t="s">
        <v>747</v>
      </c>
      <c r="E1653" s="41" t="s">
        <v>3</v>
      </c>
      <c r="F1653" s="78">
        <f>F1654</f>
        <v>3.79</v>
      </c>
      <c r="G1653" s="41"/>
      <c r="H1653" s="41"/>
      <c r="I1653" s="41"/>
      <c r="J1653" s="41"/>
      <c r="K1653" s="71"/>
      <c r="L1653" s="78">
        <f>F1653</f>
        <v>3.79</v>
      </c>
      <c r="M1653" s="102">
        <v>1</v>
      </c>
      <c r="N1653" s="108">
        <f t="shared" si="804"/>
        <v>3.79</v>
      </c>
      <c r="O1653" s="42"/>
      <c r="P1653" s="42"/>
      <c r="Q1653" s="46">
        <f t="shared" si="791"/>
        <v>0</v>
      </c>
      <c r="R1653" s="46">
        <f t="shared" si="792"/>
        <v>0</v>
      </c>
      <c r="S1653" s="42">
        <f t="shared" si="793"/>
        <v>0</v>
      </c>
      <c r="T1653" s="62"/>
    </row>
    <row r="1654" spans="1:25" s="152" customFormat="1" x14ac:dyDescent="0.25">
      <c r="A1654" s="23" t="s">
        <v>2413</v>
      </c>
      <c r="B1654" s="19"/>
      <c r="C1654" s="19" t="s">
        <v>91</v>
      </c>
      <c r="D1654" s="214" t="s">
        <v>1452</v>
      </c>
      <c r="E1654" s="14" t="s">
        <v>3</v>
      </c>
      <c r="F1654" s="57">
        <v>3.79</v>
      </c>
      <c r="G1654" s="14"/>
      <c r="H1654" s="14"/>
      <c r="I1654" s="14"/>
      <c r="J1654" s="45"/>
      <c r="K1654" s="195"/>
      <c r="L1654" s="57">
        <f>F1654</f>
        <v>3.79</v>
      </c>
      <c r="M1654" s="101">
        <v>1.1000000000000001</v>
      </c>
      <c r="N1654" s="107">
        <f>ROUND(M1654*L1654,2)</f>
        <v>4.17</v>
      </c>
      <c r="O1654" s="11"/>
      <c r="P1654" s="11"/>
      <c r="Q1654" s="11">
        <f t="shared" si="791"/>
        <v>0</v>
      </c>
      <c r="R1654" s="11">
        <f t="shared" si="792"/>
        <v>0</v>
      </c>
      <c r="S1654" s="42">
        <f t="shared" si="793"/>
        <v>0</v>
      </c>
      <c r="T1654" s="60"/>
      <c r="U1654" s="151"/>
    </row>
    <row r="1655" spans="1:25" s="88" customFormat="1" x14ac:dyDescent="0.25">
      <c r="A1655" s="44" t="s">
        <v>2414</v>
      </c>
      <c r="B1655" s="233" t="s">
        <v>2515</v>
      </c>
      <c r="C1655" s="40" t="s">
        <v>90</v>
      </c>
      <c r="D1655" s="72" t="s">
        <v>1449</v>
      </c>
      <c r="E1655" s="41" t="s">
        <v>17</v>
      </c>
      <c r="F1655" s="71">
        <f>F1656</f>
        <v>1</v>
      </c>
      <c r="G1655" s="71"/>
      <c r="H1655" s="71"/>
      <c r="I1655" s="71"/>
      <c r="J1655" s="71"/>
      <c r="K1655" s="71"/>
      <c r="L1655" s="73">
        <f t="shared" ref="L1655:L1656" si="807">F1655</f>
        <v>1</v>
      </c>
      <c r="M1655" s="102">
        <v>1</v>
      </c>
      <c r="N1655" s="108">
        <f t="shared" ref="N1655:N1657" si="808">M1655*L1655</f>
        <v>1</v>
      </c>
      <c r="O1655" s="42"/>
      <c r="P1655" s="42"/>
      <c r="Q1655" s="46">
        <f t="shared" si="791"/>
        <v>0</v>
      </c>
      <c r="R1655" s="46">
        <f t="shared" si="792"/>
        <v>0</v>
      </c>
      <c r="S1655" s="42">
        <f t="shared" si="793"/>
        <v>0</v>
      </c>
      <c r="T1655" s="63"/>
      <c r="U1655" s="87"/>
      <c r="V1655" s="87"/>
      <c r="W1655" s="87"/>
      <c r="X1655" s="87"/>
      <c r="Y1655" s="87"/>
    </row>
    <row r="1656" spans="1:25" s="152" customFormat="1" x14ac:dyDescent="0.25">
      <c r="A1656" s="23" t="s">
        <v>2415</v>
      </c>
      <c r="B1656" s="19"/>
      <c r="C1656" s="19" t="s">
        <v>91</v>
      </c>
      <c r="D1656" s="215" t="s">
        <v>1556</v>
      </c>
      <c r="E1656" s="14" t="s">
        <v>17</v>
      </c>
      <c r="F1656" s="166">
        <v>1</v>
      </c>
      <c r="G1656" s="14"/>
      <c r="H1656" s="14"/>
      <c r="I1656" s="14"/>
      <c r="J1656" s="45"/>
      <c r="K1656" s="195"/>
      <c r="L1656" s="58">
        <f t="shared" si="807"/>
        <v>1</v>
      </c>
      <c r="M1656" s="101">
        <v>1</v>
      </c>
      <c r="N1656" s="133">
        <f t="shared" si="808"/>
        <v>1</v>
      </c>
      <c r="O1656" s="11"/>
      <c r="P1656" s="11"/>
      <c r="Q1656" s="11">
        <f t="shared" si="791"/>
        <v>0</v>
      </c>
      <c r="R1656" s="11">
        <f t="shared" si="792"/>
        <v>0</v>
      </c>
      <c r="S1656" s="42">
        <f t="shared" si="793"/>
        <v>0</v>
      </c>
      <c r="T1656" s="60"/>
      <c r="U1656" s="151"/>
    </row>
    <row r="1657" spans="1:25" s="92" customFormat="1" ht="18.75" customHeight="1" x14ac:dyDescent="0.25">
      <c r="A1657" s="44" t="s">
        <v>2416</v>
      </c>
      <c r="B1657" s="230" t="s">
        <v>1626</v>
      </c>
      <c r="C1657" s="44" t="s">
        <v>90</v>
      </c>
      <c r="D1657" s="51" t="s">
        <v>876</v>
      </c>
      <c r="E1657" s="41" t="s">
        <v>3</v>
      </c>
      <c r="F1657" s="78">
        <f>F1658</f>
        <v>11.21</v>
      </c>
      <c r="G1657" s="41"/>
      <c r="H1657" s="41"/>
      <c r="I1657" s="41"/>
      <c r="J1657" s="41"/>
      <c r="K1657" s="71"/>
      <c r="L1657" s="78">
        <f>F1657</f>
        <v>11.21</v>
      </c>
      <c r="M1657" s="102">
        <v>1</v>
      </c>
      <c r="N1657" s="108">
        <f t="shared" si="808"/>
        <v>11.21</v>
      </c>
      <c r="O1657" s="42"/>
      <c r="P1657" s="42"/>
      <c r="Q1657" s="46">
        <f t="shared" si="791"/>
        <v>0</v>
      </c>
      <c r="R1657" s="46">
        <f t="shared" si="792"/>
        <v>0</v>
      </c>
      <c r="S1657" s="42">
        <f t="shared" si="793"/>
        <v>0</v>
      </c>
      <c r="T1657" s="62" t="s">
        <v>700</v>
      </c>
    </row>
    <row r="1658" spans="1:25" s="152" customFormat="1" ht="30" x14ac:dyDescent="0.25">
      <c r="A1658" s="19" t="s">
        <v>2417</v>
      </c>
      <c r="B1658" s="19"/>
      <c r="C1658" s="19" t="s">
        <v>91</v>
      </c>
      <c r="D1658" s="69" t="s">
        <v>424</v>
      </c>
      <c r="E1658" s="14" t="s">
        <v>3</v>
      </c>
      <c r="F1658" s="57">
        <v>11.21</v>
      </c>
      <c r="G1658" s="14"/>
      <c r="H1658" s="14"/>
      <c r="I1658" s="14"/>
      <c r="J1658" s="45"/>
      <c r="K1658" s="195"/>
      <c r="L1658" s="57">
        <f>F1658</f>
        <v>11.21</v>
      </c>
      <c r="M1658" s="101">
        <v>1.1000000000000001</v>
      </c>
      <c r="N1658" s="107">
        <f>ROUND(M1658*L1658,2)</f>
        <v>12.33</v>
      </c>
      <c r="O1658" s="11"/>
      <c r="P1658" s="11"/>
      <c r="Q1658" s="11">
        <f t="shared" si="791"/>
        <v>0</v>
      </c>
      <c r="R1658" s="11">
        <f t="shared" si="792"/>
        <v>0</v>
      </c>
      <c r="S1658" s="42">
        <f t="shared" si="793"/>
        <v>0</v>
      </c>
      <c r="T1658" s="60"/>
      <c r="U1658" s="151"/>
    </row>
    <row r="1659" spans="1:25" s="152" customFormat="1" ht="25.5" customHeight="1" x14ac:dyDescent="0.25">
      <c r="A1659" s="19" t="s">
        <v>2581</v>
      </c>
      <c r="B1659" s="19"/>
      <c r="C1659" s="19" t="s">
        <v>91</v>
      </c>
      <c r="D1659" s="69" t="s">
        <v>2574</v>
      </c>
      <c r="E1659" s="14" t="s">
        <v>2</v>
      </c>
      <c r="F1659" s="294">
        <f>F1658</f>
        <v>11.21</v>
      </c>
      <c r="G1659" s="294"/>
      <c r="H1659" s="294"/>
      <c r="I1659" s="294"/>
      <c r="J1659" s="294"/>
      <c r="K1659" s="294">
        <f>F1659</f>
        <v>11.21</v>
      </c>
      <c r="L1659" s="294">
        <f>K1659</f>
        <v>11.21</v>
      </c>
      <c r="M1659" s="295">
        <v>0.7</v>
      </c>
      <c r="N1659" s="107">
        <f>ROUND(M1659*L1659,2)</f>
        <v>7.85</v>
      </c>
      <c r="O1659" s="11"/>
      <c r="P1659" s="11"/>
      <c r="Q1659" s="11">
        <f t="shared" si="791"/>
        <v>0</v>
      </c>
      <c r="R1659" s="11">
        <f t="shared" si="792"/>
        <v>0</v>
      </c>
      <c r="S1659" s="42">
        <f t="shared" si="793"/>
        <v>0</v>
      </c>
      <c r="T1659" s="60"/>
    </row>
    <row r="1660" spans="1:25" s="86" customFormat="1" ht="22.5" customHeight="1" x14ac:dyDescent="0.25">
      <c r="A1660" s="65" t="s">
        <v>83</v>
      </c>
      <c r="B1660" s="65"/>
      <c r="C1660" s="65"/>
      <c r="D1660" s="49" t="s">
        <v>1557</v>
      </c>
      <c r="E1660" s="66"/>
      <c r="F1660" s="67"/>
      <c r="G1660" s="66"/>
      <c r="H1660" s="66"/>
      <c r="I1660" s="66"/>
      <c r="J1660" s="41"/>
      <c r="K1660" s="191"/>
      <c r="L1660" s="144"/>
      <c r="M1660" s="98"/>
      <c r="N1660" s="105"/>
      <c r="O1660" s="68"/>
      <c r="P1660" s="68"/>
      <c r="Q1660" s="39"/>
      <c r="R1660" s="39"/>
      <c r="S1660" s="68"/>
      <c r="T1660" s="68"/>
      <c r="U1660" s="85"/>
      <c r="V1660" s="85"/>
      <c r="W1660" s="85"/>
      <c r="X1660" s="85"/>
      <c r="Y1660" s="85"/>
    </row>
    <row r="1661" spans="1:25" s="92" customFormat="1" ht="32.25" customHeight="1" x14ac:dyDescent="0.25">
      <c r="A1661" s="44" t="s">
        <v>2418</v>
      </c>
      <c r="B1661" s="230" t="s">
        <v>1624</v>
      </c>
      <c r="C1661" s="44" t="s">
        <v>90</v>
      </c>
      <c r="D1661" s="51" t="s">
        <v>92</v>
      </c>
      <c r="E1661" s="41" t="s">
        <v>3</v>
      </c>
      <c r="F1661" s="71"/>
      <c r="G1661" s="41"/>
      <c r="H1661" s="41"/>
      <c r="I1661" s="43"/>
      <c r="J1661" s="43"/>
      <c r="K1661" s="43">
        <f>SUM(K1662:K1681)</f>
        <v>31.99</v>
      </c>
      <c r="L1661" s="43"/>
      <c r="M1661" s="100"/>
      <c r="N1661" s="43">
        <f>K1661</f>
        <v>31.99</v>
      </c>
      <c r="O1661" s="42"/>
      <c r="P1661" s="42"/>
      <c r="Q1661" s="46">
        <f t="shared" si="791"/>
        <v>0</v>
      </c>
      <c r="R1661" s="46">
        <f t="shared" si="792"/>
        <v>0</v>
      </c>
      <c r="S1661" s="42">
        <f t="shared" si="793"/>
        <v>0</v>
      </c>
      <c r="T1661" s="42" t="s">
        <v>93</v>
      </c>
      <c r="U1661" s="91"/>
      <c r="V1661" s="91"/>
      <c r="W1661" s="91"/>
      <c r="X1661" s="91"/>
      <c r="Y1661" s="91"/>
    </row>
    <row r="1662" spans="1:25" s="152" customFormat="1" ht="16.5" customHeight="1" x14ac:dyDescent="0.25">
      <c r="A1662" s="19" t="s">
        <v>2419</v>
      </c>
      <c r="B1662" s="23"/>
      <c r="C1662" s="23" t="s">
        <v>91</v>
      </c>
      <c r="D1662" s="215" t="s">
        <v>417</v>
      </c>
      <c r="E1662" s="28" t="s">
        <v>1228</v>
      </c>
      <c r="F1662" s="59"/>
      <c r="G1662" s="28"/>
      <c r="H1662" s="28"/>
      <c r="I1662" s="11">
        <f>(G1662+H1662)*2</f>
        <v>0</v>
      </c>
      <c r="J1662" s="136">
        <v>1.95</v>
      </c>
      <c r="K1662" s="189">
        <f>J1662*3.14*0.1</f>
        <v>0.61</v>
      </c>
      <c r="L1662" s="11">
        <f>J1662</f>
        <v>1.95</v>
      </c>
      <c r="M1662" s="101">
        <v>1.1000000000000001</v>
      </c>
      <c r="N1662" s="133">
        <f>M1662*L1662</f>
        <v>2.145</v>
      </c>
      <c r="O1662" s="25"/>
      <c r="P1662" s="25"/>
      <c r="Q1662" s="11">
        <f t="shared" si="791"/>
        <v>0</v>
      </c>
      <c r="R1662" s="11">
        <f t="shared" si="792"/>
        <v>0</v>
      </c>
      <c r="S1662" s="42">
        <f t="shared" si="793"/>
        <v>0</v>
      </c>
      <c r="T1662" s="25"/>
      <c r="U1662" s="151"/>
      <c r="V1662" s="151"/>
      <c r="W1662" s="151"/>
      <c r="X1662" s="151"/>
      <c r="Y1662" s="151"/>
    </row>
    <row r="1663" spans="1:25" s="152" customFormat="1" ht="16.5" customHeight="1" x14ac:dyDescent="0.25">
      <c r="A1663" s="19" t="s">
        <v>2420</v>
      </c>
      <c r="B1663" s="23"/>
      <c r="C1663" s="23" t="s">
        <v>91</v>
      </c>
      <c r="D1663" s="215" t="s">
        <v>418</v>
      </c>
      <c r="E1663" s="28" t="s">
        <v>1228</v>
      </c>
      <c r="F1663" s="59"/>
      <c r="G1663" s="28"/>
      <c r="H1663" s="28"/>
      <c r="I1663" s="26"/>
      <c r="J1663" s="136">
        <v>10.96</v>
      </c>
      <c r="K1663" s="189">
        <f>J1663*3.14*0.16</f>
        <v>5.51</v>
      </c>
      <c r="L1663" s="11">
        <f t="shared" ref="L1663:L1666" si="809">J1663</f>
        <v>10.96</v>
      </c>
      <c r="M1663" s="101">
        <v>1.1000000000000001</v>
      </c>
      <c r="N1663" s="107">
        <f t="shared" ref="N1663:N1666" si="810">M1663*L1663</f>
        <v>12.055999999999999</v>
      </c>
      <c r="O1663" s="25"/>
      <c r="P1663" s="25"/>
      <c r="Q1663" s="11">
        <f t="shared" si="791"/>
        <v>0</v>
      </c>
      <c r="R1663" s="11">
        <f t="shared" si="792"/>
        <v>0</v>
      </c>
      <c r="S1663" s="42">
        <f t="shared" si="793"/>
        <v>0</v>
      </c>
      <c r="T1663" s="25"/>
      <c r="U1663" s="151"/>
      <c r="V1663" s="151"/>
      <c r="W1663" s="151"/>
      <c r="X1663" s="151"/>
      <c r="Y1663" s="151"/>
    </row>
    <row r="1664" spans="1:25" s="152" customFormat="1" ht="16.5" customHeight="1" x14ac:dyDescent="0.25">
      <c r="A1664" s="19" t="s">
        <v>2421</v>
      </c>
      <c r="B1664" s="23"/>
      <c r="C1664" s="23" t="s">
        <v>91</v>
      </c>
      <c r="D1664" s="215" t="s">
        <v>475</v>
      </c>
      <c r="E1664" s="28" t="s">
        <v>1228</v>
      </c>
      <c r="F1664" s="59"/>
      <c r="G1664" s="28"/>
      <c r="H1664" s="28"/>
      <c r="I1664" s="26"/>
      <c r="J1664" s="136">
        <v>6.3</v>
      </c>
      <c r="K1664" s="189">
        <f>J1664*3.14*0.1</f>
        <v>1.98</v>
      </c>
      <c r="L1664" s="11">
        <f t="shared" si="809"/>
        <v>6.3</v>
      </c>
      <c r="M1664" s="101">
        <v>1.1000000000000001</v>
      </c>
      <c r="N1664" s="107">
        <f t="shared" si="810"/>
        <v>6.93</v>
      </c>
      <c r="O1664" s="25"/>
      <c r="P1664" s="25"/>
      <c r="Q1664" s="11">
        <f t="shared" si="791"/>
        <v>0</v>
      </c>
      <c r="R1664" s="11">
        <f t="shared" si="792"/>
        <v>0</v>
      </c>
      <c r="S1664" s="42">
        <f t="shared" si="793"/>
        <v>0</v>
      </c>
      <c r="T1664" s="25"/>
      <c r="U1664" s="151"/>
      <c r="V1664" s="151"/>
      <c r="W1664" s="151"/>
      <c r="X1664" s="151"/>
      <c r="Y1664" s="151"/>
    </row>
    <row r="1665" spans="1:25" s="152" customFormat="1" ht="16.5" customHeight="1" x14ac:dyDescent="0.25">
      <c r="A1665" s="19" t="s">
        <v>2422</v>
      </c>
      <c r="B1665" s="23"/>
      <c r="C1665" s="23" t="s">
        <v>91</v>
      </c>
      <c r="D1665" s="215" t="s">
        <v>1575</v>
      </c>
      <c r="E1665" s="28" t="s">
        <v>1228</v>
      </c>
      <c r="F1665" s="59"/>
      <c r="G1665" s="28"/>
      <c r="H1665" s="28"/>
      <c r="I1665" s="26"/>
      <c r="J1665" s="136">
        <v>9.89</v>
      </c>
      <c r="K1665" s="189">
        <f>J1665*3.14*0.125</f>
        <v>3.88</v>
      </c>
      <c r="L1665" s="11">
        <f t="shared" si="809"/>
        <v>9.89</v>
      </c>
      <c r="M1665" s="101">
        <v>1.1000000000000001</v>
      </c>
      <c r="N1665" s="107">
        <f t="shared" si="810"/>
        <v>10.879</v>
      </c>
      <c r="O1665" s="25"/>
      <c r="P1665" s="25"/>
      <c r="Q1665" s="11">
        <f t="shared" si="791"/>
        <v>0</v>
      </c>
      <c r="R1665" s="11">
        <f t="shared" si="792"/>
        <v>0</v>
      </c>
      <c r="S1665" s="42">
        <f t="shared" si="793"/>
        <v>0</v>
      </c>
      <c r="T1665" s="25"/>
      <c r="U1665" s="151"/>
      <c r="V1665" s="151"/>
      <c r="W1665" s="151"/>
      <c r="X1665" s="151"/>
      <c r="Y1665" s="151"/>
    </row>
    <row r="1666" spans="1:25" s="152" customFormat="1" ht="16.5" customHeight="1" x14ac:dyDescent="0.25">
      <c r="A1666" s="19" t="s">
        <v>2423</v>
      </c>
      <c r="B1666" s="23"/>
      <c r="C1666" s="23" t="s">
        <v>91</v>
      </c>
      <c r="D1666" s="215" t="s">
        <v>1577</v>
      </c>
      <c r="E1666" s="28" t="s">
        <v>1228</v>
      </c>
      <c r="F1666" s="59"/>
      <c r="G1666" s="28"/>
      <c r="H1666" s="28"/>
      <c r="I1666" s="26"/>
      <c r="J1666" s="136">
        <v>6.76</v>
      </c>
      <c r="K1666" s="189">
        <f>J1666*3.14*0.15</f>
        <v>3.18</v>
      </c>
      <c r="L1666" s="11">
        <f t="shared" si="809"/>
        <v>6.76</v>
      </c>
      <c r="M1666" s="101">
        <v>1.1000000000000001</v>
      </c>
      <c r="N1666" s="107">
        <f t="shared" si="810"/>
        <v>7.4359999999999999</v>
      </c>
      <c r="O1666" s="25"/>
      <c r="P1666" s="25"/>
      <c r="Q1666" s="11">
        <f t="shared" si="791"/>
        <v>0</v>
      </c>
      <c r="R1666" s="11">
        <f t="shared" si="792"/>
        <v>0</v>
      </c>
      <c r="S1666" s="42">
        <f t="shared" si="793"/>
        <v>0</v>
      </c>
      <c r="T1666" s="25"/>
      <c r="U1666" s="151"/>
      <c r="V1666" s="151"/>
      <c r="W1666" s="151"/>
      <c r="X1666" s="151"/>
      <c r="Y1666" s="151"/>
    </row>
    <row r="1667" spans="1:25" s="152" customFormat="1" ht="16.5" customHeight="1" x14ac:dyDescent="0.25">
      <c r="A1667" s="19" t="s">
        <v>2424</v>
      </c>
      <c r="B1667" s="23"/>
      <c r="C1667" s="23" t="s">
        <v>91</v>
      </c>
      <c r="D1667" s="215" t="s">
        <v>1578</v>
      </c>
      <c r="E1667" s="28" t="s">
        <v>1228</v>
      </c>
      <c r="F1667" s="203"/>
      <c r="G1667" s="28"/>
      <c r="H1667" s="28"/>
      <c r="I1667" s="26"/>
      <c r="J1667" s="136">
        <v>4.49</v>
      </c>
      <c r="K1667" s="189">
        <f>J1667*3.14*0.15</f>
        <v>2.11</v>
      </c>
      <c r="L1667" s="15">
        <f>F1667</f>
        <v>0</v>
      </c>
      <c r="M1667" s="101">
        <v>1</v>
      </c>
      <c r="N1667" s="15">
        <f>M1667*L1667</f>
        <v>0</v>
      </c>
      <c r="O1667" s="25"/>
      <c r="P1667" s="25"/>
      <c r="Q1667" s="11">
        <f t="shared" si="791"/>
        <v>0</v>
      </c>
      <c r="R1667" s="11">
        <f t="shared" si="792"/>
        <v>0</v>
      </c>
      <c r="S1667" s="42">
        <f t="shared" si="793"/>
        <v>0</v>
      </c>
      <c r="T1667" s="25"/>
      <c r="U1667" s="151"/>
      <c r="V1667" s="151"/>
      <c r="W1667" s="151"/>
      <c r="X1667" s="151"/>
      <c r="Y1667" s="151"/>
    </row>
    <row r="1668" spans="1:25" s="152" customFormat="1" ht="16.5" customHeight="1" x14ac:dyDescent="0.25">
      <c r="A1668" s="19" t="s">
        <v>2425</v>
      </c>
      <c r="B1668" s="23"/>
      <c r="C1668" s="23" t="s">
        <v>91</v>
      </c>
      <c r="D1668" s="215" t="s">
        <v>419</v>
      </c>
      <c r="E1668" s="28" t="s">
        <v>1228</v>
      </c>
      <c r="F1668" s="203"/>
      <c r="G1668" s="28"/>
      <c r="H1668" s="28"/>
      <c r="I1668" s="26"/>
      <c r="J1668" s="136">
        <v>20.53</v>
      </c>
      <c r="K1668" s="189">
        <f>J1668*3.14*0.16</f>
        <v>10.31</v>
      </c>
      <c r="L1668" s="15">
        <f t="shared" ref="L1668:L1685" si="811">F1668</f>
        <v>0</v>
      </c>
      <c r="M1668" s="101">
        <v>1</v>
      </c>
      <c r="N1668" s="15">
        <f t="shared" ref="N1668:N1686" si="812">M1668*L1668</f>
        <v>0</v>
      </c>
      <c r="O1668" s="25"/>
      <c r="P1668" s="25"/>
      <c r="Q1668" s="11">
        <f t="shared" si="791"/>
        <v>0</v>
      </c>
      <c r="R1668" s="11">
        <f t="shared" si="792"/>
        <v>0</v>
      </c>
      <c r="S1668" s="42">
        <f t="shared" si="793"/>
        <v>0</v>
      </c>
      <c r="T1668" s="25"/>
      <c r="U1668" s="151"/>
      <c r="V1668" s="151"/>
      <c r="W1668" s="151"/>
      <c r="X1668" s="151"/>
      <c r="Y1668" s="151"/>
    </row>
    <row r="1669" spans="1:25" s="152" customFormat="1" ht="16.5" customHeight="1" x14ac:dyDescent="0.25">
      <c r="A1669" s="19" t="s">
        <v>2426</v>
      </c>
      <c r="B1669" s="23"/>
      <c r="C1669" s="23" t="s">
        <v>91</v>
      </c>
      <c r="D1669" s="215" t="s">
        <v>1579</v>
      </c>
      <c r="E1669" s="28" t="s">
        <v>17</v>
      </c>
      <c r="F1669" s="207">
        <v>3</v>
      </c>
      <c r="G1669" s="28"/>
      <c r="H1669" s="28"/>
      <c r="I1669" s="26"/>
      <c r="J1669" s="26"/>
      <c r="K1669" s="15">
        <v>0.24</v>
      </c>
      <c r="L1669" s="15">
        <f t="shared" si="811"/>
        <v>3</v>
      </c>
      <c r="M1669" s="101">
        <v>1</v>
      </c>
      <c r="N1669" s="15">
        <f t="shared" si="812"/>
        <v>3</v>
      </c>
      <c r="O1669" s="25"/>
      <c r="P1669" s="25"/>
      <c r="Q1669" s="11">
        <f t="shared" si="791"/>
        <v>0</v>
      </c>
      <c r="R1669" s="11">
        <f t="shared" si="792"/>
        <v>0</v>
      </c>
      <c r="S1669" s="42">
        <f t="shared" si="793"/>
        <v>0</v>
      </c>
      <c r="T1669" s="25"/>
      <c r="U1669" s="151"/>
      <c r="V1669" s="151"/>
      <c r="W1669" s="151"/>
      <c r="X1669" s="151"/>
      <c r="Y1669" s="151"/>
    </row>
    <row r="1670" spans="1:25" s="152" customFormat="1" ht="16.5" customHeight="1" x14ac:dyDescent="0.25">
      <c r="A1670" s="19" t="s">
        <v>2427</v>
      </c>
      <c r="B1670" s="23"/>
      <c r="C1670" s="23" t="s">
        <v>91</v>
      </c>
      <c r="D1670" s="215" t="s">
        <v>452</v>
      </c>
      <c r="E1670" s="28" t="s">
        <v>17</v>
      </c>
      <c r="F1670" s="207">
        <v>4</v>
      </c>
      <c r="G1670" s="28"/>
      <c r="H1670" s="28"/>
      <c r="I1670" s="26"/>
      <c r="J1670" s="26"/>
      <c r="K1670" s="15">
        <v>0.39</v>
      </c>
      <c r="L1670" s="15">
        <f t="shared" si="811"/>
        <v>4</v>
      </c>
      <c r="M1670" s="101">
        <v>1</v>
      </c>
      <c r="N1670" s="15">
        <f t="shared" si="812"/>
        <v>4</v>
      </c>
      <c r="O1670" s="25"/>
      <c r="P1670" s="25"/>
      <c r="Q1670" s="11">
        <f t="shared" si="791"/>
        <v>0</v>
      </c>
      <c r="R1670" s="11">
        <f t="shared" si="792"/>
        <v>0</v>
      </c>
      <c r="S1670" s="42">
        <f t="shared" si="793"/>
        <v>0</v>
      </c>
      <c r="T1670" s="25"/>
      <c r="U1670" s="151"/>
      <c r="V1670" s="151"/>
      <c r="W1670" s="151"/>
      <c r="X1670" s="151"/>
      <c r="Y1670" s="151"/>
    </row>
    <row r="1671" spans="1:25" s="152" customFormat="1" ht="16.5" customHeight="1" x14ac:dyDescent="0.25">
      <c r="A1671" s="19" t="s">
        <v>2428</v>
      </c>
      <c r="B1671" s="23"/>
      <c r="C1671" s="23" t="s">
        <v>91</v>
      </c>
      <c r="D1671" s="215" t="s">
        <v>1580</v>
      </c>
      <c r="E1671" s="28" t="s">
        <v>17</v>
      </c>
      <c r="F1671" s="207">
        <v>3</v>
      </c>
      <c r="G1671" s="28"/>
      <c r="H1671" s="28"/>
      <c r="I1671" s="26"/>
      <c r="J1671" s="26"/>
      <c r="K1671" s="15">
        <v>0.35</v>
      </c>
      <c r="L1671" s="15">
        <f t="shared" si="811"/>
        <v>3</v>
      </c>
      <c r="M1671" s="101">
        <v>1</v>
      </c>
      <c r="N1671" s="15">
        <f t="shared" si="812"/>
        <v>3</v>
      </c>
      <c r="O1671" s="25"/>
      <c r="P1671" s="25"/>
      <c r="Q1671" s="11">
        <f t="shared" si="791"/>
        <v>0</v>
      </c>
      <c r="R1671" s="11">
        <f t="shared" si="792"/>
        <v>0</v>
      </c>
      <c r="S1671" s="42">
        <f t="shared" si="793"/>
        <v>0</v>
      </c>
      <c r="T1671" s="25"/>
      <c r="U1671" s="151"/>
      <c r="V1671" s="151"/>
      <c r="W1671" s="151"/>
      <c r="X1671" s="151"/>
      <c r="Y1671" s="151"/>
    </row>
    <row r="1672" spans="1:25" s="152" customFormat="1" ht="16.5" customHeight="1" x14ac:dyDescent="0.25">
      <c r="A1672" s="19" t="s">
        <v>2429</v>
      </c>
      <c r="B1672" s="23"/>
      <c r="C1672" s="23" t="s">
        <v>91</v>
      </c>
      <c r="D1672" s="215" t="s">
        <v>459</v>
      </c>
      <c r="E1672" s="28" t="s">
        <v>17</v>
      </c>
      <c r="F1672" s="145">
        <v>4</v>
      </c>
      <c r="G1672" s="28"/>
      <c r="H1672" s="28"/>
      <c r="I1672" s="26"/>
      <c r="J1672" s="26"/>
      <c r="K1672" s="15">
        <v>0.45</v>
      </c>
      <c r="L1672" s="15">
        <f t="shared" ref="L1672:L1682" si="813">F1672</f>
        <v>4</v>
      </c>
      <c r="M1672" s="101">
        <v>1</v>
      </c>
      <c r="N1672" s="15">
        <f t="shared" ref="N1672:N1682" si="814">M1672*L1672</f>
        <v>4</v>
      </c>
      <c r="O1672" s="25"/>
      <c r="P1672" s="25"/>
      <c r="Q1672" s="11">
        <f t="shared" si="791"/>
        <v>0</v>
      </c>
      <c r="R1672" s="11">
        <f t="shared" si="792"/>
        <v>0</v>
      </c>
      <c r="S1672" s="42">
        <f t="shared" si="793"/>
        <v>0</v>
      </c>
      <c r="T1672" s="25"/>
      <c r="U1672" s="151"/>
      <c r="V1672" s="151"/>
      <c r="W1672" s="151"/>
      <c r="X1672" s="151"/>
      <c r="Y1672" s="151"/>
    </row>
    <row r="1673" spans="1:25" s="152" customFormat="1" ht="16.5" customHeight="1" x14ac:dyDescent="0.25">
      <c r="A1673" s="19" t="s">
        <v>2430</v>
      </c>
      <c r="B1673" s="23"/>
      <c r="C1673" s="23" t="s">
        <v>91</v>
      </c>
      <c r="D1673" s="215" t="s">
        <v>460</v>
      </c>
      <c r="E1673" s="28" t="s">
        <v>17</v>
      </c>
      <c r="F1673" s="145">
        <v>2</v>
      </c>
      <c r="G1673" s="28"/>
      <c r="H1673" s="28"/>
      <c r="I1673" s="26"/>
      <c r="J1673" s="26"/>
      <c r="K1673" s="15">
        <v>0.23</v>
      </c>
      <c r="L1673" s="15">
        <f t="shared" si="813"/>
        <v>2</v>
      </c>
      <c r="M1673" s="101">
        <v>1</v>
      </c>
      <c r="N1673" s="15">
        <f t="shared" si="814"/>
        <v>2</v>
      </c>
      <c r="O1673" s="25"/>
      <c r="P1673" s="25"/>
      <c r="Q1673" s="11">
        <f t="shared" si="791"/>
        <v>0</v>
      </c>
      <c r="R1673" s="11">
        <f t="shared" si="792"/>
        <v>0</v>
      </c>
      <c r="S1673" s="42">
        <f t="shared" si="793"/>
        <v>0</v>
      </c>
      <c r="T1673" s="25"/>
      <c r="U1673" s="151"/>
      <c r="V1673" s="151"/>
      <c r="W1673" s="151"/>
      <c r="X1673" s="151"/>
      <c r="Y1673" s="151"/>
    </row>
    <row r="1674" spans="1:25" s="152" customFormat="1" ht="16.5" customHeight="1" x14ac:dyDescent="0.25">
      <c r="A1674" s="19" t="s">
        <v>2431</v>
      </c>
      <c r="B1674" s="23"/>
      <c r="C1674" s="23" t="s">
        <v>91</v>
      </c>
      <c r="D1674" s="215" t="s">
        <v>1581</v>
      </c>
      <c r="E1674" s="28" t="s">
        <v>17</v>
      </c>
      <c r="F1674" s="145">
        <v>1</v>
      </c>
      <c r="G1674" s="28"/>
      <c r="H1674" s="28"/>
      <c r="I1674" s="26"/>
      <c r="J1674" s="26"/>
      <c r="K1674" s="15">
        <v>0.16</v>
      </c>
      <c r="L1674" s="15">
        <f t="shared" si="813"/>
        <v>1</v>
      </c>
      <c r="M1674" s="101">
        <v>1</v>
      </c>
      <c r="N1674" s="15">
        <f t="shared" si="814"/>
        <v>1</v>
      </c>
      <c r="O1674" s="25"/>
      <c r="P1674" s="25"/>
      <c r="Q1674" s="11">
        <f t="shared" si="791"/>
        <v>0</v>
      </c>
      <c r="R1674" s="11">
        <f t="shared" si="792"/>
        <v>0</v>
      </c>
      <c r="S1674" s="42">
        <f t="shared" si="793"/>
        <v>0</v>
      </c>
      <c r="T1674" s="25"/>
      <c r="U1674" s="151"/>
      <c r="V1674" s="151"/>
      <c r="W1674" s="151"/>
      <c r="X1674" s="151"/>
      <c r="Y1674" s="151"/>
    </row>
    <row r="1675" spans="1:25" s="152" customFormat="1" ht="16.5" customHeight="1" x14ac:dyDescent="0.25">
      <c r="A1675" s="19" t="s">
        <v>2432</v>
      </c>
      <c r="B1675" s="23"/>
      <c r="C1675" s="23" t="s">
        <v>91</v>
      </c>
      <c r="D1675" s="215" t="s">
        <v>1582</v>
      </c>
      <c r="E1675" s="28" t="s">
        <v>17</v>
      </c>
      <c r="F1675" s="145">
        <v>2</v>
      </c>
      <c r="G1675" s="28"/>
      <c r="H1675" s="28"/>
      <c r="I1675" s="26"/>
      <c r="J1675" s="26"/>
      <c r="K1675" s="15">
        <v>0.32</v>
      </c>
      <c r="L1675" s="15">
        <f t="shared" si="813"/>
        <v>2</v>
      </c>
      <c r="M1675" s="101">
        <v>1</v>
      </c>
      <c r="N1675" s="15">
        <f t="shared" si="814"/>
        <v>2</v>
      </c>
      <c r="O1675" s="25"/>
      <c r="P1675" s="25"/>
      <c r="Q1675" s="11">
        <f t="shared" si="791"/>
        <v>0</v>
      </c>
      <c r="R1675" s="11">
        <f t="shared" si="792"/>
        <v>0</v>
      </c>
      <c r="S1675" s="42">
        <f t="shared" si="793"/>
        <v>0</v>
      </c>
      <c r="T1675" s="25"/>
      <c r="U1675" s="151"/>
      <c r="V1675" s="151"/>
      <c r="W1675" s="151"/>
      <c r="X1675" s="151"/>
      <c r="Y1675" s="151"/>
    </row>
    <row r="1676" spans="1:25" s="152" customFormat="1" ht="16.5" customHeight="1" x14ac:dyDescent="0.25">
      <c r="A1676" s="19" t="s">
        <v>2433</v>
      </c>
      <c r="B1676" s="23"/>
      <c r="C1676" s="23" t="s">
        <v>91</v>
      </c>
      <c r="D1676" s="215" t="s">
        <v>1583</v>
      </c>
      <c r="E1676" s="28" t="s">
        <v>17</v>
      </c>
      <c r="F1676" s="145">
        <v>1</v>
      </c>
      <c r="G1676" s="28"/>
      <c r="H1676" s="28"/>
      <c r="I1676" s="26"/>
      <c r="J1676" s="26"/>
      <c r="K1676" s="15">
        <v>0.18</v>
      </c>
      <c r="L1676" s="15">
        <f t="shared" si="813"/>
        <v>1</v>
      </c>
      <c r="M1676" s="101">
        <v>1</v>
      </c>
      <c r="N1676" s="15">
        <f t="shared" si="814"/>
        <v>1</v>
      </c>
      <c r="O1676" s="25"/>
      <c r="P1676" s="25"/>
      <c r="Q1676" s="11">
        <f t="shared" si="791"/>
        <v>0</v>
      </c>
      <c r="R1676" s="11">
        <f t="shared" si="792"/>
        <v>0</v>
      </c>
      <c r="S1676" s="42">
        <f t="shared" si="793"/>
        <v>0</v>
      </c>
      <c r="T1676" s="25"/>
      <c r="U1676" s="151"/>
      <c r="V1676" s="151"/>
      <c r="W1676" s="151"/>
      <c r="X1676" s="151"/>
      <c r="Y1676" s="151"/>
    </row>
    <row r="1677" spans="1:25" s="152" customFormat="1" ht="16.5" customHeight="1" x14ac:dyDescent="0.25">
      <c r="A1677" s="19" t="s">
        <v>2434</v>
      </c>
      <c r="B1677" s="23"/>
      <c r="C1677" s="23" t="s">
        <v>91</v>
      </c>
      <c r="D1677" s="215" t="s">
        <v>461</v>
      </c>
      <c r="E1677" s="28" t="s">
        <v>17</v>
      </c>
      <c r="F1677" s="145">
        <v>7</v>
      </c>
      <c r="G1677" s="28"/>
      <c r="H1677" s="28"/>
      <c r="I1677" s="26"/>
      <c r="J1677" s="26"/>
      <c r="K1677" s="15">
        <v>1.24</v>
      </c>
      <c r="L1677" s="15">
        <f t="shared" si="813"/>
        <v>7</v>
      </c>
      <c r="M1677" s="101">
        <v>1</v>
      </c>
      <c r="N1677" s="15">
        <f t="shared" si="814"/>
        <v>7</v>
      </c>
      <c r="O1677" s="25"/>
      <c r="P1677" s="25"/>
      <c r="Q1677" s="11">
        <f t="shared" si="791"/>
        <v>0</v>
      </c>
      <c r="R1677" s="11">
        <f t="shared" si="792"/>
        <v>0</v>
      </c>
      <c r="S1677" s="42">
        <f t="shared" si="793"/>
        <v>0</v>
      </c>
      <c r="T1677" s="25"/>
      <c r="U1677" s="151"/>
      <c r="V1677" s="151"/>
      <c r="W1677" s="151"/>
      <c r="X1677" s="151"/>
      <c r="Y1677" s="151"/>
    </row>
    <row r="1678" spans="1:25" s="152" customFormat="1" ht="16.5" customHeight="1" x14ac:dyDescent="0.25">
      <c r="A1678" s="19" t="s">
        <v>2435</v>
      </c>
      <c r="B1678" s="23"/>
      <c r="C1678" s="23" t="s">
        <v>91</v>
      </c>
      <c r="D1678" s="215" t="s">
        <v>426</v>
      </c>
      <c r="E1678" s="28" t="s">
        <v>17</v>
      </c>
      <c r="F1678" s="145">
        <v>2</v>
      </c>
      <c r="G1678" s="28"/>
      <c r="H1678" s="28"/>
      <c r="I1678" s="26"/>
      <c r="J1678" s="26"/>
      <c r="K1678" s="15">
        <v>0.35</v>
      </c>
      <c r="L1678" s="15">
        <f t="shared" si="813"/>
        <v>2</v>
      </c>
      <c r="M1678" s="101">
        <v>1</v>
      </c>
      <c r="N1678" s="15">
        <f t="shared" si="814"/>
        <v>2</v>
      </c>
      <c r="O1678" s="25"/>
      <c r="P1678" s="25"/>
      <c r="Q1678" s="11">
        <f t="shared" si="791"/>
        <v>0</v>
      </c>
      <c r="R1678" s="11">
        <f t="shared" si="792"/>
        <v>0</v>
      </c>
      <c r="S1678" s="42">
        <f t="shared" si="793"/>
        <v>0</v>
      </c>
      <c r="T1678" s="25"/>
      <c r="U1678" s="151"/>
      <c r="V1678" s="151"/>
      <c r="W1678" s="151"/>
      <c r="X1678" s="151"/>
      <c r="Y1678" s="151"/>
    </row>
    <row r="1679" spans="1:25" s="152" customFormat="1" ht="16.5" customHeight="1" x14ac:dyDescent="0.25">
      <c r="A1679" s="19" t="s">
        <v>2436</v>
      </c>
      <c r="B1679" s="23"/>
      <c r="C1679" s="23" t="s">
        <v>91</v>
      </c>
      <c r="D1679" s="215" t="s">
        <v>1584</v>
      </c>
      <c r="E1679" s="28" t="s">
        <v>17</v>
      </c>
      <c r="F1679" s="145">
        <v>1</v>
      </c>
      <c r="G1679" s="28"/>
      <c r="H1679" s="28"/>
      <c r="I1679" s="26"/>
      <c r="J1679" s="26"/>
      <c r="K1679" s="15">
        <v>0.14000000000000001</v>
      </c>
      <c r="L1679" s="15">
        <f t="shared" si="813"/>
        <v>1</v>
      </c>
      <c r="M1679" s="101">
        <v>1</v>
      </c>
      <c r="N1679" s="15">
        <f t="shared" si="814"/>
        <v>1</v>
      </c>
      <c r="O1679" s="25"/>
      <c r="P1679" s="25"/>
      <c r="Q1679" s="11">
        <f t="shared" si="791"/>
        <v>0</v>
      </c>
      <c r="R1679" s="11">
        <f t="shared" si="792"/>
        <v>0</v>
      </c>
      <c r="S1679" s="42">
        <f t="shared" si="793"/>
        <v>0</v>
      </c>
      <c r="T1679" s="25"/>
      <c r="U1679" s="151"/>
      <c r="V1679" s="151"/>
      <c r="W1679" s="151"/>
      <c r="X1679" s="151"/>
      <c r="Y1679" s="151"/>
    </row>
    <row r="1680" spans="1:25" s="152" customFormat="1" ht="16.5" customHeight="1" x14ac:dyDescent="0.25">
      <c r="A1680" s="19" t="s">
        <v>2437</v>
      </c>
      <c r="B1680" s="23"/>
      <c r="C1680" s="23" t="s">
        <v>91</v>
      </c>
      <c r="D1680" s="215" t="s">
        <v>1585</v>
      </c>
      <c r="E1680" s="28" t="s">
        <v>17</v>
      </c>
      <c r="F1680" s="145">
        <v>1</v>
      </c>
      <c r="G1680" s="28"/>
      <c r="H1680" s="28"/>
      <c r="I1680" s="26"/>
      <c r="J1680" s="26"/>
      <c r="K1680" s="15">
        <v>0.17</v>
      </c>
      <c r="L1680" s="15">
        <f t="shared" si="813"/>
        <v>1</v>
      </c>
      <c r="M1680" s="101">
        <v>1</v>
      </c>
      <c r="N1680" s="15">
        <f t="shared" si="814"/>
        <v>1</v>
      </c>
      <c r="O1680" s="25"/>
      <c r="P1680" s="25"/>
      <c r="Q1680" s="11">
        <f t="shared" si="791"/>
        <v>0</v>
      </c>
      <c r="R1680" s="11">
        <f t="shared" si="792"/>
        <v>0</v>
      </c>
      <c r="S1680" s="42">
        <f t="shared" si="793"/>
        <v>0</v>
      </c>
      <c r="T1680" s="25"/>
      <c r="U1680" s="151"/>
      <c r="V1680" s="151"/>
      <c r="W1680" s="151"/>
      <c r="X1680" s="151"/>
      <c r="Y1680" s="151"/>
    </row>
    <row r="1681" spans="1:25" s="152" customFormat="1" ht="16.5" customHeight="1" x14ac:dyDescent="0.25">
      <c r="A1681" s="19" t="s">
        <v>2438</v>
      </c>
      <c r="B1681" s="23"/>
      <c r="C1681" s="23" t="s">
        <v>91</v>
      </c>
      <c r="D1681" s="214" t="s">
        <v>1586</v>
      </c>
      <c r="E1681" s="28" t="s">
        <v>17</v>
      </c>
      <c r="F1681" s="145">
        <v>1</v>
      </c>
      <c r="G1681" s="28"/>
      <c r="H1681" s="28"/>
      <c r="I1681" s="26"/>
      <c r="J1681" s="26"/>
      <c r="K1681" s="15">
        <v>0.19</v>
      </c>
      <c r="L1681" s="15">
        <f t="shared" si="813"/>
        <v>1</v>
      </c>
      <c r="M1681" s="101">
        <v>1</v>
      </c>
      <c r="N1681" s="15">
        <f t="shared" si="814"/>
        <v>1</v>
      </c>
      <c r="O1681" s="25"/>
      <c r="P1681" s="25"/>
      <c r="Q1681" s="11">
        <f t="shared" si="791"/>
        <v>0</v>
      </c>
      <c r="R1681" s="11">
        <f t="shared" si="792"/>
        <v>0</v>
      </c>
      <c r="S1681" s="42">
        <f t="shared" si="793"/>
        <v>0</v>
      </c>
      <c r="T1681" s="25"/>
      <c r="U1681" s="151"/>
      <c r="V1681" s="151"/>
      <c r="W1681" s="151"/>
      <c r="X1681" s="151"/>
      <c r="Y1681" s="151"/>
    </row>
    <row r="1682" spans="1:25" s="152" customFormat="1" x14ac:dyDescent="0.25">
      <c r="A1682" s="19" t="s">
        <v>2439</v>
      </c>
      <c r="B1682" s="23"/>
      <c r="C1682" s="23" t="s">
        <v>91</v>
      </c>
      <c r="D1682" s="215" t="s">
        <v>243</v>
      </c>
      <c r="E1682" s="14" t="s">
        <v>3</v>
      </c>
      <c r="F1682" s="204">
        <v>0.11</v>
      </c>
      <c r="G1682" s="28"/>
      <c r="H1682" s="28"/>
      <c r="I1682" s="26"/>
      <c r="J1682" s="26"/>
      <c r="K1682" s="15"/>
      <c r="L1682" s="15">
        <f t="shared" si="813"/>
        <v>0.11</v>
      </c>
      <c r="M1682" s="101">
        <v>1</v>
      </c>
      <c r="N1682" s="15">
        <f t="shared" si="814"/>
        <v>0.11</v>
      </c>
      <c r="O1682" s="25"/>
      <c r="P1682" s="25"/>
      <c r="Q1682" s="11">
        <f t="shared" si="791"/>
        <v>0</v>
      </c>
      <c r="R1682" s="11">
        <f t="shared" si="792"/>
        <v>0</v>
      </c>
      <c r="S1682" s="42">
        <f t="shared" si="793"/>
        <v>0</v>
      </c>
      <c r="T1682" s="25"/>
      <c r="U1682" s="151"/>
      <c r="V1682" s="151"/>
      <c r="W1682" s="151"/>
      <c r="X1682" s="151"/>
      <c r="Y1682" s="151"/>
    </row>
    <row r="1683" spans="1:25" s="88" customFormat="1" x14ac:dyDescent="0.25">
      <c r="A1683" s="44" t="s">
        <v>2440</v>
      </c>
      <c r="B1683" s="230" t="s">
        <v>1627</v>
      </c>
      <c r="C1683" s="40" t="s">
        <v>90</v>
      </c>
      <c r="D1683" s="72" t="s">
        <v>192</v>
      </c>
      <c r="E1683" s="41" t="s">
        <v>17</v>
      </c>
      <c r="F1683" s="71">
        <f>F1684+F1685</f>
        <v>2</v>
      </c>
      <c r="G1683" s="71"/>
      <c r="H1683" s="71"/>
      <c r="I1683" s="71"/>
      <c r="J1683" s="71"/>
      <c r="K1683" s="73"/>
      <c r="L1683" s="170">
        <f t="shared" si="811"/>
        <v>2</v>
      </c>
      <c r="M1683" s="102">
        <v>1</v>
      </c>
      <c r="N1683" s="108">
        <f t="shared" si="812"/>
        <v>2</v>
      </c>
      <c r="O1683" s="42"/>
      <c r="P1683" s="42"/>
      <c r="Q1683" s="46">
        <f t="shared" si="791"/>
        <v>0</v>
      </c>
      <c r="R1683" s="46">
        <f t="shared" si="792"/>
        <v>0</v>
      </c>
      <c r="S1683" s="42">
        <f t="shared" si="793"/>
        <v>0</v>
      </c>
      <c r="T1683" s="63"/>
      <c r="U1683" s="87"/>
      <c r="V1683" s="87"/>
      <c r="W1683" s="87"/>
      <c r="X1683" s="87"/>
      <c r="Y1683" s="87"/>
    </row>
    <row r="1684" spans="1:25" s="112" customFormat="1" ht="31.5" customHeight="1" x14ac:dyDescent="0.25">
      <c r="A1684" s="19" t="s">
        <v>2441</v>
      </c>
      <c r="B1684" s="23"/>
      <c r="C1684" s="19" t="s">
        <v>91</v>
      </c>
      <c r="D1684" s="214" t="s">
        <v>1113</v>
      </c>
      <c r="E1684" s="28" t="s">
        <v>17</v>
      </c>
      <c r="F1684" s="59">
        <v>1</v>
      </c>
      <c r="G1684" s="59"/>
      <c r="H1684" s="59"/>
      <c r="I1684" s="59"/>
      <c r="J1684" s="71"/>
      <c r="K1684" s="192"/>
      <c r="L1684" s="58">
        <f t="shared" si="811"/>
        <v>1</v>
      </c>
      <c r="M1684" s="101">
        <v>1</v>
      </c>
      <c r="N1684" s="133">
        <f>M1684*L1684</f>
        <v>1</v>
      </c>
      <c r="O1684" s="25"/>
      <c r="P1684" s="25"/>
      <c r="Q1684" s="11">
        <f t="shared" si="791"/>
        <v>0</v>
      </c>
      <c r="R1684" s="11">
        <f t="shared" si="792"/>
        <v>0</v>
      </c>
      <c r="S1684" s="42">
        <f t="shared" si="793"/>
        <v>0</v>
      </c>
      <c r="T1684" s="60"/>
      <c r="U1684" s="111"/>
      <c r="V1684" s="111"/>
      <c r="W1684" s="111"/>
      <c r="X1684" s="111"/>
      <c r="Y1684" s="111"/>
    </row>
    <row r="1685" spans="1:25" s="92" customFormat="1" ht="34.5" customHeight="1" x14ac:dyDescent="0.2">
      <c r="A1685" s="19" t="s">
        <v>2442</v>
      </c>
      <c r="B1685" s="23"/>
      <c r="C1685" s="23" t="s">
        <v>91</v>
      </c>
      <c r="D1685" s="214" t="s">
        <v>1558</v>
      </c>
      <c r="E1685" s="14" t="s">
        <v>17</v>
      </c>
      <c r="F1685" s="145">
        <v>1</v>
      </c>
      <c r="G1685" s="149"/>
      <c r="H1685" s="28"/>
      <c r="I1685" s="11"/>
      <c r="J1685" s="178"/>
      <c r="K1685" s="189"/>
      <c r="L1685" s="58">
        <f t="shared" si="811"/>
        <v>1</v>
      </c>
      <c r="M1685" s="101">
        <v>1</v>
      </c>
      <c r="N1685" s="133">
        <f t="shared" si="812"/>
        <v>1</v>
      </c>
      <c r="O1685" s="25"/>
      <c r="P1685" s="25"/>
      <c r="Q1685" s="11">
        <f t="shared" si="791"/>
        <v>0</v>
      </c>
      <c r="R1685" s="11">
        <f t="shared" si="792"/>
        <v>0</v>
      </c>
      <c r="S1685" s="42">
        <f t="shared" si="793"/>
        <v>0</v>
      </c>
      <c r="T1685" s="42"/>
      <c r="U1685" s="91"/>
      <c r="V1685" s="91"/>
      <c r="W1685" s="91"/>
      <c r="X1685" s="91"/>
      <c r="Y1685" s="91"/>
    </row>
    <row r="1686" spans="1:25" s="92" customFormat="1" ht="18.75" customHeight="1" x14ac:dyDescent="0.25">
      <c r="A1686" s="44" t="s">
        <v>2443</v>
      </c>
      <c r="B1686" s="230" t="s">
        <v>1628</v>
      </c>
      <c r="C1686" s="44" t="s">
        <v>90</v>
      </c>
      <c r="D1686" s="51" t="s">
        <v>747</v>
      </c>
      <c r="E1686" s="41" t="s">
        <v>3</v>
      </c>
      <c r="F1686" s="78">
        <f>F1687</f>
        <v>7.24</v>
      </c>
      <c r="G1686" s="41"/>
      <c r="H1686" s="41"/>
      <c r="I1686" s="41"/>
      <c r="J1686" s="41"/>
      <c r="K1686" s="71"/>
      <c r="L1686" s="78">
        <f>F1686</f>
        <v>7.24</v>
      </c>
      <c r="M1686" s="102">
        <v>1</v>
      </c>
      <c r="N1686" s="108">
        <f t="shared" si="812"/>
        <v>7.24</v>
      </c>
      <c r="O1686" s="42"/>
      <c r="P1686" s="42"/>
      <c r="Q1686" s="46">
        <f t="shared" si="791"/>
        <v>0</v>
      </c>
      <c r="R1686" s="46">
        <f t="shared" si="792"/>
        <v>0</v>
      </c>
      <c r="S1686" s="42">
        <f t="shared" si="793"/>
        <v>0</v>
      </c>
      <c r="T1686" s="62"/>
    </row>
    <row r="1687" spans="1:25" s="152" customFormat="1" x14ac:dyDescent="0.25">
      <c r="A1687" s="23" t="s">
        <v>2444</v>
      </c>
      <c r="B1687" s="19"/>
      <c r="C1687" s="19" t="s">
        <v>91</v>
      </c>
      <c r="D1687" s="214" t="s">
        <v>1452</v>
      </c>
      <c r="E1687" s="14" t="s">
        <v>3</v>
      </c>
      <c r="F1687" s="57">
        <v>7.24</v>
      </c>
      <c r="G1687" s="14"/>
      <c r="H1687" s="14"/>
      <c r="I1687" s="14"/>
      <c r="J1687" s="45"/>
      <c r="K1687" s="195"/>
      <c r="L1687" s="57">
        <f>F1687</f>
        <v>7.24</v>
      </c>
      <c r="M1687" s="101">
        <v>1.1000000000000001</v>
      </c>
      <c r="N1687" s="107">
        <f>ROUND(M1687*L1687,2)</f>
        <v>7.96</v>
      </c>
      <c r="O1687" s="11"/>
      <c r="P1687" s="11"/>
      <c r="Q1687" s="11">
        <f t="shared" si="791"/>
        <v>0</v>
      </c>
      <c r="R1687" s="11">
        <f t="shared" si="792"/>
        <v>0</v>
      </c>
      <c r="S1687" s="42">
        <f t="shared" si="793"/>
        <v>0</v>
      </c>
      <c r="T1687" s="60"/>
      <c r="U1687" s="151"/>
    </row>
    <row r="1688" spans="1:25" s="88" customFormat="1" x14ac:dyDescent="0.25">
      <c r="A1688" s="44" t="s">
        <v>2445</v>
      </c>
      <c r="B1688" s="233" t="s">
        <v>2515</v>
      </c>
      <c r="C1688" s="40" t="s">
        <v>90</v>
      </c>
      <c r="D1688" s="72" t="s">
        <v>1449</v>
      </c>
      <c r="E1688" s="41" t="s">
        <v>17</v>
      </c>
      <c r="F1688" s="71">
        <f>F1689</f>
        <v>1</v>
      </c>
      <c r="G1688" s="71"/>
      <c r="H1688" s="71"/>
      <c r="I1688" s="71"/>
      <c r="J1688" s="71"/>
      <c r="K1688" s="71"/>
      <c r="L1688" s="73">
        <f t="shared" ref="L1688:L1689" si="815">F1688</f>
        <v>1</v>
      </c>
      <c r="M1688" s="102">
        <v>1</v>
      </c>
      <c r="N1688" s="108">
        <f t="shared" ref="N1688:N1690" si="816">M1688*L1688</f>
        <v>1</v>
      </c>
      <c r="O1688" s="42"/>
      <c r="P1688" s="42"/>
      <c r="Q1688" s="46">
        <f t="shared" ref="Q1688:Q1756" si="817">ROUND(N1688*O1688,2)</f>
        <v>0</v>
      </c>
      <c r="R1688" s="46">
        <f t="shared" ref="R1688:R1756" si="818">ROUND(N1688*P1688,2)</f>
        <v>0</v>
      </c>
      <c r="S1688" s="42">
        <f t="shared" ref="S1688:S1756" si="819">ROUND(Q1688+R1688,2)</f>
        <v>0</v>
      </c>
      <c r="T1688" s="63"/>
      <c r="U1688" s="87"/>
      <c r="V1688" s="87"/>
      <c r="W1688" s="87"/>
      <c r="X1688" s="87"/>
      <c r="Y1688" s="87"/>
    </row>
    <row r="1689" spans="1:25" s="152" customFormat="1" x14ac:dyDescent="0.25">
      <c r="A1689" s="23" t="s">
        <v>2446</v>
      </c>
      <c r="B1689" s="19"/>
      <c r="C1689" s="19" t="s">
        <v>91</v>
      </c>
      <c r="D1689" s="215" t="s">
        <v>1559</v>
      </c>
      <c r="E1689" s="14" t="s">
        <v>17</v>
      </c>
      <c r="F1689" s="166">
        <v>1</v>
      </c>
      <c r="G1689" s="14"/>
      <c r="H1689" s="14"/>
      <c r="I1689" s="14"/>
      <c r="J1689" s="45"/>
      <c r="K1689" s="195"/>
      <c r="L1689" s="58">
        <f t="shared" si="815"/>
        <v>1</v>
      </c>
      <c r="M1689" s="101">
        <v>1</v>
      </c>
      <c r="N1689" s="133">
        <f t="shared" si="816"/>
        <v>1</v>
      </c>
      <c r="O1689" s="11"/>
      <c r="P1689" s="11"/>
      <c r="Q1689" s="11">
        <f t="shared" si="817"/>
        <v>0</v>
      </c>
      <c r="R1689" s="11">
        <f t="shared" si="818"/>
        <v>0</v>
      </c>
      <c r="S1689" s="42">
        <f t="shared" si="819"/>
        <v>0</v>
      </c>
      <c r="T1689" s="60"/>
      <c r="U1689" s="151"/>
    </row>
    <row r="1690" spans="1:25" s="92" customFormat="1" ht="18.75" customHeight="1" x14ac:dyDescent="0.25">
      <c r="A1690" s="44" t="s">
        <v>2447</v>
      </c>
      <c r="B1690" s="230" t="s">
        <v>1626</v>
      </c>
      <c r="C1690" s="44" t="s">
        <v>90</v>
      </c>
      <c r="D1690" s="51" t="s">
        <v>876</v>
      </c>
      <c r="E1690" s="41" t="s">
        <v>3</v>
      </c>
      <c r="F1690" s="78">
        <f>F1691</f>
        <v>15.84</v>
      </c>
      <c r="G1690" s="41"/>
      <c r="H1690" s="41"/>
      <c r="I1690" s="41"/>
      <c r="J1690" s="41"/>
      <c r="K1690" s="71"/>
      <c r="L1690" s="78">
        <f>F1690</f>
        <v>15.84</v>
      </c>
      <c r="M1690" s="102">
        <v>1</v>
      </c>
      <c r="N1690" s="108">
        <f t="shared" si="816"/>
        <v>15.84</v>
      </c>
      <c r="O1690" s="42"/>
      <c r="P1690" s="42"/>
      <c r="Q1690" s="46">
        <f t="shared" si="817"/>
        <v>0</v>
      </c>
      <c r="R1690" s="46">
        <f t="shared" si="818"/>
        <v>0</v>
      </c>
      <c r="S1690" s="42">
        <f t="shared" si="819"/>
        <v>0</v>
      </c>
      <c r="T1690" s="62" t="s">
        <v>700</v>
      </c>
    </row>
    <row r="1691" spans="1:25" s="152" customFormat="1" ht="30" x14ac:dyDescent="0.25">
      <c r="A1691" s="19" t="s">
        <v>2448</v>
      </c>
      <c r="B1691" s="19"/>
      <c r="C1691" s="19" t="s">
        <v>91</v>
      </c>
      <c r="D1691" s="69" t="s">
        <v>424</v>
      </c>
      <c r="E1691" s="14" t="s">
        <v>3</v>
      </c>
      <c r="F1691" s="57">
        <v>15.84</v>
      </c>
      <c r="G1691" s="14"/>
      <c r="H1691" s="14"/>
      <c r="I1691" s="14"/>
      <c r="J1691" s="45"/>
      <c r="K1691" s="195"/>
      <c r="L1691" s="57">
        <f>F1691</f>
        <v>15.84</v>
      </c>
      <c r="M1691" s="101">
        <v>1.1000000000000001</v>
      </c>
      <c r="N1691" s="107">
        <f>ROUND(M1691*L1691,2)</f>
        <v>17.420000000000002</v>
      </c>
      <c r="O1691" s="11"/>
      <c r="P1691" s="11"/>
      <c r="Q1691" s="11">
        <f t="shared" si="817"/>
        <v>0</v>
      </c>
      <c r="R1691" s="11">
        <f t="shared" si="818"/>
        <v>0</v>
      </c>
      <c r="S1691" s="42">
        <f t="shared" si="819"/>
        <v>0</v>
      </c>
      <c r="T1691" s="60"/>
      <c r="U1691" s="151"/>
    </row>
    <row r="1692" spans="1:25" s="152" customFormat="1" ht="25.5" customHeight="1" x14ac:dyDescent="0.25">
      <c r="A1692" s="19" t="s">
        <v>2582</v>
      </c>
      <c r="B1692" s="19"/>
      <c r="C1692" s="19" t="s">
        <v>91</v>
      </c>
      <c r="D1692" s="69" t="s">
        <v>2574</v>
      </c>
      <c r="E1692" s="14" t="s">
        <v>2</v>
      </c>
      <c r="F1692" s="294">
        <f>F1691</f>
        <v>15.84</v>
      </c>
      <c r="G1692" s="294"/>
      <c r="H1692" s="294"/>
      <c r="I1692" s="294"/>
      <c r="J1692" s="294"/>
      <c r="K1692" s="294">
        <f>F1692</f>
        <v>15.84</v>
      </c>
      <c r="L1692" s="294">
        <f>K1692</f>
        <v>15.84</v>
      </c>
      <c r="M1692" s="295">
        <v>0.7</v>
      </c>
      <c r="N1692" s="107">
        <f>ROUND(M1692*L1692,2)</f>
        <v>11.09</v>
      </c>
      <c r="O1692" s="11"/>
      <c r="P1692" s="11"/>
      <c r="Q1692" s="11">
        <f t="shared" si="817"/>
        <v>0</v>
      </c>
      <c r="R1692" s="11">
        <f t="shared" si="818"/>
        <v>0</v>
      </c>
      <c r="S1692" s="42">
        <f t="shared" si="819"/>
        <v>0</v>
      </c>
      <c r="T1692" s="60"/>
    </row>
    <row r="1693" spans="1:25" s="86" customFormat="1" ht="22.5" customHeight="1" x14ac:dyDescent="0.25">
      <c r="A1693" s="65" t="s">
        <v>84</v>
      </c>
      <c r="B1693" s="65"/>
      <c r="C1693" s="65"/>
      <c r="D1693" s="49" t="s">
        <v>1560</v>
      </c>
      <c r="E1693" s="66"/>
      <c r="F1693" s="67"/>
      <c r="G1693" s="66"/>
      <c r="H1693" s="66"/>
      <c r="I1693" s="66"/>
      <c r="J1693" s="41"/>
      <c r="K1693" s="191"/>
      <c r="L1693" s="144"/>
      <c r="M1693" s="98"/>
      <c r="N1693" s="105"/>
      <c r="O1693" s="68"/>
      <c r="P1693" s="68"/>
      <c r="Q1693" s="39"/>
      <c r="R1693" s="39"/>
      <c r="S1693" s="68"/>
      <c r="T1693" s="68"/>
      <c r="U1693" s="85"/>
      <c r="V1693" s="85"/>
      <c r="W1693" s="85"/>
      <c r="X1693" s="85"/>
      <c r="Y1693" s="85"/>
    </row>
    <row r="1694" spans="1:25" s="92" customFormat="1" ht="32.25" customHeight="1" x14ac:dyDescent="0.25">
      <c r="A1694" s="44" t="s">
        <v>2449</v>
      </c>
      <c r="B1694" s="230" t="s">
        <v>1624</v>
      </c>
      <c r="C1694" s="44" t="s">
        <v>90</v>
      </c>
      <c r="D1694" s="51" t="s">
        <v>92</v>
      </c>
      <c r="E1694" s="41" t="s">
        <v>3</v>
      </c>
      <c r="F1694" s="71"/>
      <c r="G1694" s="41"/>
      <c r="H1694" s="41"/>
      <c r="I1694" s="43"/>
      <c r="J1694" s="43"/>
      <c r="K1694" s="43">
        <f>SUM(K1695:K1708)</f>
        <v>381.08</v>
      </c>
      <c r="L1694" s="43"/>
      <c r="M1694" s="100"/>
      <c r="N1694" s="43">
        <f>K1694</f>
        <v>381.08</v>
      </c>
      <c r="O1694" s="42"/>
      <c r="P1694" s="42"/>
      <c r="Q1694" s="46">
        <f t="shared" si="817"/>
        <v>0</v>
      </c>
      <c r="R1694" s="46">
        <f t="shared" si="818"/>
        <v>0</v>
      </c>
      <c r="S1694" s="42">
        <f t="shared" si="819"/>
        <v>0</v>
      </c>
      <c r="T1694" s="42" t="s">
        <v>93</v>
      </c>
      <c r="U1694" s="91"/>
      <c r="V1694" s="91"/>
      <c r="W1694" s="91"/>
      <c r="X1694" s="91"/>
      <c r="Y1694" s="91"/>
    </row>
    <row r="1695" spans="1:25" s="152" customFormat="1" ht="16.5" customHeight="1" x14ac:dyDescent="0.25">
      <c r="A1695" s="19" t="s">
        <v>2450</v>
      </c>
      <c r="B1695" s="23"/>
      <c r="C1695" s="23" t="s">
        <v>91</v>
      </c>
      <c r="D1695" s="215" t="s">
        <v>1587</v>
      </c>
      <c r="E1695" s="28" t="s">
        <v>1228</v>
      </c>
      <c r="F1695" s="59"/>
      <c r="G1695" s="28">
        <v>0.15</v>
      </c>
      <c r="H1695" s="28">
        <v>0.15</v>
      </c>
      <c r="I1695" s="11">
        <f>(G1695+H1695)*2</f>
        <v>0.6</v>
      </c>
      <c r="J1695" s="74">
        <v>2.88</v>
      </c>
      <c r="K1695" s="189">
        <f>I1695*J1695</f>
        <v>1.73</v>
      </c>
      <c r="L1695" s="11">
        <f>J1695</f>
        <v>2.88</v>
      </c>
      <c r="M1695" s="101">
        <v>1.1000000000000001</v>
      </c>
      <c r="N1695" s="133">
        <f>M1695*L1695</f>
        <v>3.1680000000000001</v>
      </c>
      <c r="O1695" s="25"/>
      <c r="P1695" s="25"/>
      <c r="Q1695" s="11">
        <f t="shared" si="817"/>
        <v>0</v>
      </c>
      <c r="R1695" s="11">
        <f t="shared" si="818"/>
        <v>0</v>
      </c>
      <c r="S1695" s="42">
        <f t="shared" si="819"/>
        <v>0</v>
      </c>
      <c r="T1695" s="25"/>
      <c r="U1695" s="151"/>
      <c r="V1695" s="151"/>
      <c r="W1695" s="151"/>
      <c r="X1695" s="151"/>
      <c r="Y1695" s="151"/>
    </row>
    <row r="1696" spans="1:25" s="152" customFormat="1" ht="16.5" customHeight="1" x14ac:dyDescent="0.25">
      <c r="A1696" s="19" t="s">
        <v>2451</v>
      </c>
      <c r="B1696" s="23"/>
      <c r="C1696" s="23" t="s">
        <v>91</v>
      </c>
      <c r="D1696" s="215" t="s">
        <v>1207</v>
      </c>
      <c r="E1696" s="28" t="s">
        <v>1228</v>
      </c>
      <c r="F1696" s="59"/>
      <c r="G1696" s="28">
        <v>0.15</v>
      </c>
      <c r="H1696" s="28">
        <v>0.15</v>
      </c>
      <c r="I1696" s="11">
        <f t="shared" ref="I1696:I1700" si="820">(G1696+H1696)*2</f>
        <v>0.6</v>
      </c>
      <c r="J1696" s="74">
        <v>16.12</v>
      </c>
      <c r="K1696" s="189">
        <f t="shared" ref="K1696:K1700" si="821">I1696*J1696</f>
        <v>9.67</v>
      </c>
      <c r="L1696" s="11">
        <f t="shared" ref="L1696:L1699" si="822">J1696</f>
        <v>16.12</v>
      </c>
      <c r="M1696" s="101">
        <v>1.1000000000000001</v>
      </c>
      <c r="N1696" s="107">
        <f t="shared" ref="N1696:N1699" si="823">M1696*L1696</f>
        <v>17.731999999999999</v>
      </c>
      <c r="O1696" s="25"/>
      <c r="P1696" s="25"/>
      <c r="Q1696" s="11">
        <f t="shared" si="817"/>
        <v>0</v>
      </c>
      <c r="R1696" s="11">
        <f t="shared" si="818"/>
        <v>0</v>
      </c>
      <c r="S1696" s="42">
        <f t="shared" si="819"/>
        <v>0</v>
      </c>
      <c r="T1696" s="25"/>
      <c r="U1696" s="151"/>
      <c r="V1696" s="151"/>
      <c r="W1696" s="151"/>
      <c r="X1696" s="151"/>
      <c r="Y1696" s="151"/>
    </row>
    <row r="1697" spans="1:25" s="152" customFormat="1" ht="16.5" customHeight="1" x14ac:dyDescent="0.25">
      <c r="A1697" s="19" t="s">
        <v>2452</v>
      </c>
      <c r="B1697" s="23"/>
      <c r="C1697" s="23" t="s">
        <v>91</v>
      </c>
      <c r="D1697" s="215" t="s">
        <v>1588</v>
      </c>
      <c r="E1697" s="28" t="s">
        <v>1228</v>
      </c>
      <c r="F1697" s="59"/>
      <c r="G1697" s="28">
        <v>0.7</v>
      </c>
      <c r="H1697" s="28">
        <v>0.4</v>
      </c>
      <c r="I1697" s="11">
        <f t="shared" si="820"/>
        <v>2.2000000000000002</v>
      </c>
      <c r="J1697" s="74">
        <v>2.5099999999999998</v>
      </c>
      <c r="K1697" s="189">
        <f t="shared" si="821"/>
        <v>5.52</v>
      </c>
      <c r="L1697" s="11">
        <f t="shared" si="822"/>
        <v>2.5099999999999998</v>
      </c>
      <c r="M1697" s="101">
        <v>1.1000000000000001</v>
      </c>
      <c r="N1697" s="107">
        <f t="shared" si="823"/>
        <v>2.7610000000000001</v>
      </c>
      <c r="O1697" s="25"/>
      <c r="P1697" s="25"/>
      <c r="Q1697" s="11">
        <f t="shared" si="817"/>
        <v>0</v>
      </c>
      <c r="R1697" s="11">
        <f t="shared" si="818"/>
        <v>0</v>
      </c>
      <c r="S1697" s="42">
        <f t="shared" si="819"/>
        <v>0</v>
      </c>
      <c r="T1697" s="25"/>
      <c r="U1697" s="151"/>
      <c r="V1697" s="151"/>
      <c r="W1697" s="151"/>
      <c r="X1697" s="151"/>
      <c r="Y1697" s="151"/>
    </row>
    <row r="1698" spans="1:25" s="152" customFormat="1" ht="16.5" customHeight="1" x14ac:dyDescent="0.25">
      <c r="A1698" s="19" t="s">
        <v>2453</v>
      </c>
      <c r="B1698" s="23"/>
      <c r="C1698" s="23" t="s">
        <v>91</v>
      </c>
      <c r="D1698" s="215" t="s">
        <v>1589</v>
      </c>
      <c r="E1698" s="28" t="s">
        <v>1228</v>
      </c>
      <c r="F1698" s="59"/>
      <c r="G1698" s="28">
        <v>1.3</v>
      </c>
      <c r="H1698" s="28">
        <v>0.35</v>
      </c>
      <c r="I1698" s="11">
        <f t="shared" si="820"/>
        <v>3.3</v>
      </c>
      <c r="J1698" s="74">
        <v>8.4</v>
      </c>
      <c r="K1698" s="189">
        <f t="shared" si="821"/>
        <v>27.72</v>
      </c>
      <c r="L1698" s="11">
        <f t="shared" si="822"/>
        <v>8.4</v>
      </c>
      <c r="M1698" s="101">
        <v>1.1000000000000001</v>
      </c>
      <c r="N1698" s="107">
        <f t="shared" si="823"/>
        <v>9.24</v>
      </c>
      <c r="O1698" s="25"/>
      <c r="P1698" s="25"/>
      <c r="Q1698" s="11">
        <f t="shared" si="817"/>
        <v>0</v>
      </c>
      <c r="R1698" s="11">
        <f t="shared" si="818"/>
        <v>0</v>
      </c>
      <c r="S1698" s="42">
        <f t="shared" si="819"/>
        <v>0</v>
      </c>
      <c r="T1698" s="25"/>
      <c r="U1698" s="151"/>
      <c r="V1698" s="151"/>
      <c r="W1698" s="151"/>
      <c r="X1698" s="151"/>
      <c r="Y1698" s="151"/>
    </row>
    <row r="1699" spans="1:25" s="152" customFormat="1" ht="16.5" customHeight="1" x14ac:dyDescent="0.25">
      <c r="A1699" s="19" t="s">
        <v>2454</v>
      </c>
      <c r="B1699" s="23"/>
      <c r="C1699" s="23" t="s">
        <v>91</v>
      </c>
      <c r="D1699" s="215" t="s">
        <v>1590</v>
      </c>
      <c r="E1699" s="28" t="s">
        <v>1228</v>
      </c>
      <c r="F1699" s="59"/>
      <c r="G1699" s="28">
        <v>1.3</v>
      </c>
      <c r="H1699" s="28">
        <v>0.45</v>
      </c>
      <c r="I1699" s="11">
        <f t="shared" si="820"/>
        <v>3.5</v>
      </c>
      <c r="J1699" s="74">
        <v>91.75</v>
      </c>
      <c r="K1699" s="189">
        <f>I1699*J1699</f>
        <v>321.13</v>
      </c>
      <c r="L1699" s="11">
        <f t="shared" si="822"/>
        <v>91.75</v>
      </c>
      <c r="M1699" s="101">
        <v>1.1000000000000001</v>
      </c>
      <c r="N1699" s="107">
        <f t="shared" si="823"/>
        <v>100.925</v>
      </c>
      <c r="O1699" s="25"/>
      <c r="P1699" s="25"/>
      <c r="Q1699" s="11">
        <f t="shared" si="817"/>
        <v>0</v>
      </c>
      <c r="R1699" s="11">
        <f t="shared" si="818"/>
        <v>0</v>
      </c>
      <c r="S1699" s="42">
        <f t="shared" si="819"/>
        <v>0</v>
      </c>
      <c r="T1699" s="25"/>
      <c r="U1699" s="151"/>
      <c r="V1699" s="151"/>
      <c r="W1699" s="151"/>
      <c r="X1699" s="151"/>
      <c r="Y1699" s="151"/>
    </row>
    <row r="1700" spans="1:25" s="152" customFormat="1" ht="16.5" customHeight="1" x14ac:dyDescent="0.25">
      <c r="A1700" s="19" t="s">
        <v>2455</v>
      </c>
      <c r="B1700" s="23"/>
      <c r="C1700" s="23" t="s">
        <v>91</v>
      </c>
      <c r="D1700" s="215" t="s">
        <v>1591</v>
      </c>
      <c r="E1700" s="28" t="s">
        <v>1228</v>
      </c>
      <c r="F1700" s="203"/>
      <c r="G1700" s="28">
        <v>0.7</v>
      </c>
      <c r="H1700" s="28">
        <v>0.4</v>
      </c>
      <c r="I1700" s="11">
        <f t="shared" si="820"/>
        <v>2.2000000000000002</v>
      </c>
      <c r="J1700" s="74">
        <v>0.11</v>
      </c>
      <c r="K1700" s="189">
        <f t="shared" si="821"/>
        <v>0.24</v>
      </c>
      <c r="L1700" s="15">
        <f>F1700</f>
        <v>0</v>
      </c>
      <c r="M1700" s="101">
        <v>1.1000000000000001</v>
      </c>
      <c r="N1700" s="15">
        <f>M1700*L1700</f>
        <v>0</v>
      </c>
      <c r="O1700" s="25"/>
      <c r="P1700" s="25"/>
      <c r="Q1700" s="11">
        <f t="shared" si="817"/>
        <v>0</v>
      </c>
      <c r="R1700" s="11">
        <f t="shared" si="818"/>
        <v>0</v>
      </c>
      <c r="S1700" s="42">
        <f t="shared" si="819"/>
        <v>0</v>
      </c>
      <c r="T1700" s="25"/>
      <c r="U1700" s="151"/>
      <c r="V1700" s="151"/>
      <c r="W1700" s="151"/>
      <c r="X1700" s="151"/>
      <c r="Y1700" s="151"/>
    </row>
    <row r="1701" spans="1:25" s="152" customFormat="1" ht="16.5" customHeight="1" x14ac:dyDescent="0.25">
      <c r="A1701" s="19" t="s">
        <v>2456</v>
      </c>
      <c r="B1701" s="23"/>
      <c r="C1701" s="23" t="s">
        <v>91</v>
      </c>
      <c r="D1701" s="215" t="s">
        <v>1344</v>
      </c>
      <c r="E1701" s="28" t="s">
        <v>1228</v>
      </c>
      <c r="F1701" s="205"/>
      <c r="G1701" s="28"/>
      <c r="H1701" s="28"/>
      <c r="I1701" s="11"/>
      <c r="J1701" s="74">
        <v>1.06</v>
      </c>
      <c r="K1701" s="189">
        <f>J1701*3.14*0.56</f>
        <v>1.86</v>
      </c>
      <c r="L1701" s="15">
        <f t="shared" ref="L1701:L1713" si="824">F1701</f>
        <v>0</v>
      </c>
      <c r="M1701" s="101">
        <v>1.1000000000000001</v>
      </c>
      <c r="N1701" s="15">
        <f t="shared" ref="N1701:N1720" si="825">M1701*L1701</f>
        <v>0</v>
      </c>
      <c r="O1701" s="25"/>
      <c r="P1701" s="25"/>
      <c r="Q1701" s="11">
        <f t="shared" si="817"/>
        <v>0</v>
      </c>
      <c r="R1701" s="11">
        <f t="shared" si="818"/>
        <v>0</v>
      </c>
      <c r="S1701" s="42">
        <f t="shared" si="819"/>
        <v>0</v>
      </c>
      <c r="T1701" s="25"/>
      <c r="U1701" s="151"/>
      <c r="V1701" s="151"/>
      <c r="W1701" s="151"/>
      <c r="X1701" s="151"/>
      <c r="Y1701" s="151"/>
    </row>
    <row r="1702" spans="1:25" s="152" customFormat="1" ht="16.5" customHeight="1" x14ac:dyDescent="0.25">
      <c r="A1702" s="19" t="s">
        <v>2457</v>
      </c>
      <c r="B1702" s="23"/>
      <c r="C1702" s="23" t="s">
        <v>91</v>
      </c>
      <c r="D1702" s="215" t="s">
        <v>1592</v>
      </c>
      <c r="E1702" s="28" t="s">
        <v>17</v>
      </c>
      <c r="F1702" s="200">
        <v>24</v>
      </c>
      <c r="G1702" s="28"/>
      <c r="H1702" s="28"/>
      <c r="I1702" s="26"/>
      <c r="J1702" s="26"/>
      <c r="K1702" s="15">
        <v>6.24</v>
      </c>
      <c r="L1702" s="15">
        <f t="shared" si="824"/>
        <v>24</v>
      </c>
      <c r="M1702" s="101">
        <v>1</v>
      </c>
      <c r="N1702" s="15">
        <f>M1702*L1702</f>
        <v>24</v>
      </c>
      <c r="O1702" s="25"/>
      <c r="P1702" s="25"/>
      <c r="Q1702" s="11">
        <f t="shared" si="817"/>
        <v>0</v>
      </c>
      <c r="R1702" s="11">
        <f t="shared" si="818"/>
        <v>0</v>
      </c>
      <c r="S1702" s="42">
        <f t="shared" si="819"/>
        <v>0</v>
      </c>
      <c r="T1702" s="25"/>
      <c r="U1702" s="151"/>
      <c r="V1702" s="151"/>
      <c r="W1702" s="151"/>
      <c r="X1702" s="151"/>
      <c r="Y1702" s="151"/>
    </row>
    <row r="1703" spans="1:25" s="152" customFormat="1" ht="16.5" customHeight="1" x14ac:dyDescent="0.25">
      <c r="A1703" s="19" t="s">
        <v>2458</v>
      </c>
      <c r="B1703" s="23"/>
      <c r="C1703" s="23" t="s">
        <v>91</v>
      </c>
      <c r="D1703" s="215" t="s">
        <v>1593</v>
      </c>
      <c r="E1703" s="28" t="s">
        <v>17</v>
      </c>
      <c r="F1703" s="200">
        <v>1</v>
      </c>
      <c r="G1703" s="28"/>
      <c r="H1703" s="28"/>
      <c r="I1703" s="26"/>
      <c r="J1703" s="26"/>
      <c r="K1703" s="15">
        <v>0.66</v>
      </c>
      <c r="L1703" s="15">
        <f t="shared" si="824"/>
        <v>1</v>
      </c>
      <c r="M1703" s="101">
        <v>1</v>
      </c>
      <c r="N1703" s="15">
        <f t="shared" si="825"/>
        <v>1</v>
      </c>
      <c r="O1703" s="25"/>
      <c r="P1703" s="25"/>
      <c r="Q1703" s="11">
        <f t="shared" si="817"/>
        <v>0</v>
      </c>
      <c r="R1703" s="11">
        <f t="shared" si="818"/>
        <v>0</v>
      </c>
      <c r="S1703" s="42">
        <f t="shared" si="819"/>
        <v>0</v>
      </c>
      <c r="T1703" s="25"/>
      <c r="U1703" s="151"/>
      <c r="V1703" s="151"/>
      <c r="W1703" s="151"/>
      <c r="X1703" s="151"/>
      <c r="Y1703" s="151"/>
    </row>
    <row r="1704" spans="1:25" s="152" customFormat="1" ht="16.5" customHeight="1" x14ac:dyDescent="0.25">
      <c r="A1704" s="19" t="s">
        <v>2459</v>
      </c>
      <c r="B1704" s="23"/>
      <c r="C1704" s="23" t="s">
        <v>91</v>
      </c>
      <c r="D1704" s="216" t="s">
        <v>1594</v>
      </c>
      <c r="E1704" s="28" t="s">
        <v>17</v>
      </c>
      <c r="F1704" s="200">
        <v>1</v>
      </c>
      <c r="G1704" s="28"/>
      <c r="H1704" s="28"/>
      <c r="I1704" s="26"/>
      <c r="J1704" s="26"/>
      <c r="K1704" s="15">
        <v>1.05</v>
      </c>
      <c r="L1704" s="15">
        <f t="shared" si="824"/>
        <v>1</v>
      </c>
      <c r="M1704" s="101">
        <v>1</v>
      </c>
      <c r="N1704" s="15">
        <f>M1704*L1704</f>
        <v>1</v>
      </c>
      <c r="O1704" s="25"/>
      <c r="P1704" s="25"/>
      <c r="Q1704" s="11">
        <f t="shared" si="817"/>
        <v>0</v>
      </c>
      <c r="R1704" s="11">
        <f t="shared" si="818"/>
        <v>0</v>
      </c>
      <c r="S1704" s="42">
        <f t="shared" si="819"/>
        <v>0</v>
      </c>
      <c r="T1704" s="25"/>
      <c r="U1704" s="151"/>
      <c r="V1704" s="151"/>
      <c r="W1704" s="151"/>
      <c r="X1704" s="151"/>
      <c r="Y1704" s="151"/>
    </row>
    <row r="1705" spans="1:25" s="152" customFormat="1" ht="16.5" customHeight="1" x14ac:dyDescent="0.25">
      <c r="A1705" s="19" t="s">
        <v>2460</v>
      </c>
      <c r="B1705" s="23"/>
      <c r="C1705" s="23" t="s">
        <v>91</v>
      </c>
      <c r="D1705" s="215" t="s">
        <v>1595</v>
      </c>
      <c r="E1705" s="28" t="s">
        <v>17</v>
      </c>
      <c r="F1705" s="200">
        <v>1</v>
      </c>
      <c r="G1705" s="28"/>
      <c r="H1705" s="28"/>
      <c r="I1705" s="26"/>
      <c r="J1705" s="26"/>
      <c r="K1705" s="15">
        <v>0.76</v>
      </c>
      <c r="L1705" s="15">
        <f t="shared" si="824"/>
        <v>1</v>
      </c>
      <c r="M1705" s="101">
        <v>1</v>
      </c>
      <c r="N1705" s="15">
        <f t="shared" ref="N1705:N1706" si="826">M1705*L1705</f>
        <v>1</v>
      </c>
      <c r="O1705" s="25"/>
      <c r="P1705" s="25"/>
      <c r="Q1705" s="11">
        <f t="shared" si="817"/>
        <v>0</v>
      </c>
      <c r="R1705" s="11">
        <f t="shared" si="818"/>
        <v>0</v>
      </c>
      <c r="S1705" s="42">
        <f t="shared" si="819"/>
        <v>0</v>
      </c>
      <c r="T1705" s="25"/>
      <c r="U1705" s="151"/>
      <c r="V1705" s="151"/>
      <c r="W1705" s="151"/>
      <c r="X1705" s="151"/>
      <c r="Y1705" s="151"/>
    </row>
    <row r="1706" spans="1:25" s="152" customFormat="1" ht="16.5" customHeight="1" x14ac:dyDescent="0.25">
      <c r="A1706" s="19" t="s">
        <v>2461</v>
      </c>
      <c r="B1706" s="23"/>
      <c r="C1706" s="23" t="s">
        <v>91</v>
      </c>
      <c r="D1706" s="214" t="s">
        <v>1596</v>
      </c>
      <c r="E1706" s="28" t="s">
        <v>17</v>
      </c>
      <c r="F1706" s="200">
        <v>1</v>
      </c>
      <c r="G1706" s="28"/>
      <c r="H1706" s="28"/>
      <c r="I1706" s="26"/>
      <c r="J1706" s="26"/>
      <c r="K1706" s="15">
        <v>0.76</v>
      </c>
      <c r="L1706" s="15">
        <v>1</v>
      </c>
      <c r="M1706" s="101">
        <v>1</v>
      </c>
      <c r="N1706" s="15">
        <f t="shared" si="826"/>
        <v>1</v>
      </c>
      <c r="O1706" s="25"/>
      <c r="P1706" s="25"/>
      <c r="Q1706" s="11">
        <f t="shared" si="817"/>
        <v>0</v>
      </c>
      <c r="R1706" s="11">
        <f t="shared" si="818"/>
        <v>0</v>
      </c>
      <c r="S1706" s="42">
        <f t="shared" si="819"/>
        <v>0</v>
      </c>
      <c r="T1706" s="25"/>
      <c r="U1706" s="151"/>
      <c r="V1706" s="151"/>
      <c r="W1706" s="151"/>
      <c r="X1706" s="151"/>
      <c r="Y1706" s="151"/>
    </row>
    <row r="1707" spans="1:25" s="152" customFormat="1" ht="33" customHeight="1" x14ac:dyDescent="0.25">
      <c r="A1707" s="19" t="s">
        <v>2462</v>
      </c>
      <c r="B1707" s="23"/>
      <c r="C1707" s="23" t="s">
        <v>91</v>
      </c>
      <c r="D1707" s="215" t="s">
        <v>1597</v>
      </c>
      <c r="E1707" s="28" t="s">
        <v>17</v>
      </c>
      <c r="F1707" s="145">
        <v>1</v>
      </c>
      <c r="G1707" s="28"/>
      <c r="H1707" s="28"/>
      <c r="I1707" s="26"/>
      <c r="J1707" s="26"/>
      <c r="K1707" s="15">
        <v>2.82</v>
      </c>
      <c r="L1707" s="15">
        <f t="shared" si="824"/>
        <v>1</v>
      </c>
      <c r="M1707" s="101">
        <v>1</v>
      </c>
      <c r="N1707" s="15">
        <f t="shared" si="825"/>
        <v>1</v>
      </c>
      <c r="O1707" s="25"/>
      <c r="P1707" s="25"/>
      <c r="Q1707" s="11">
        <f t="shared" si="817"/>
        <v>0</v>
      </c>
      <c r="R1707" s="11">
        <f t="shared" si="818"/>
        <v>0</v>
      </c>
      <c r="S1707" s="42">
        <f t="shared" si="819"/>
        <v>0</v>
      </c>
      <c r="T1707" s="25"/>
      <c r="U1707" s="151"/>
      <c r="V1707" s="151"/>
      <c r="W1707" s="151"/>
      <c r="X1707" s="151"/>
      <c r="Y1707" s="151"/>
    </row>
    <row r="1708" spans="1:25" s="152" customFormat="1" ht="33" customHeight="1" x14ac:dyDescent="0.25">
      <c r="A1708" s="19" t="s">
        <v>2463</v>
      </c>
      <c r="B1708" s="23"/>
      <c r="C1708" s="23" t="s">
        <v>91</v>
      </c>
      <c r="D1708" s="215" t="s">
        <v>1598</v>
      </c>
      <c r="E1708" s="28" t="s">
        <v>17</v>
      </c>
      <c r="F1708" s="145">
        <v>1</v>
      </c>
      <c r="G1708" s="28"/>
      <c r="H1708" s="28"/>
      <c r="I1708" s="26"/>
      <c r="J1708" s="26"/>
      <c r="K1708" s="15">
        <v>0.92</v>
      </c>
      <c r="L1708" s="15">
        <f t="shared" si="824"/>
        <v>1</v>
      </c>
      <c r="M1708" s="101">
        <v>1</v>
      </c>
      <c r="N1708" s="15">
        <f t="shared" si="825"/>
        <v>1</v>
      </c>
      <c r="O1708" s="25"/>
      <c r="P1708" s="25"/>
      <c r="Q1708" s="11">
        <f t="shared" si="817"/>
        <v>0</v>
      </c>
      <c r="R1708" s="11">
        <f t="shared" si="818"/>
        <v>0</v>
      </c>
      <c r="S1708" s="42">
        <f t="shared" si="819"/>
        <v>0</v>
      </c>
      <c r="T1708" s="25"/>
      <c r="U1708" s="151"/>
      <c r="V1708" s="151"/>
      <c r="W1708" s="151"/>
      <c r="X1708" s="151"/>
      <c r="Y1708" s="151"/>
    </row>
    <row r="1709" spans="1:25" s="152" customFormat="1" x14ac:dyDescent="0.25">
      <c r="A1709" s="19" t="s">
        <v>2464</v>
      </c>
      <c r="B1709" s="23"/>
      <c r="C1709" s="23" t="s">
        <v>91</v>
      </c>
      <c r="D1709" s="215" t="s">
        <v>243</v>
      </c>
      <c r="E1709" s="14" t="s">
        <v>3</v>
      </c>
      <c r="F1709" s="204">
        <v>0.11</v>
      </c>
      <c r="G1709" s="28"/>
      <c r="H1709" s="28"/>
      <c r="I1709" s="26"/>
      <c r="J1709" s="26"/>
      <c r="K1709" s="15"/>
      <c r="L1709" s="15">
        <f t="shared" si="824"/>
        <v>0.11</v>
      </c>
      <c r="M1709" s="101">
        <v>1</v>
      </c>
      <c r="N1709" s="15">
        <f t="shared" si="825"/>
        <v>0.11</v>
      </c>
      <c r="O1709" s="25"/>
      <c r="P1709" s="25"/>
      <c r="Q1709" s="11">
        <f t="shared" si="817"/>
        <v>0</v>
      </c>
      <c r="R1709" s="11">
        <f t="shared" si="818"/>
        <v>0</v>
      </c>
      <c r="S1709" s="42">
        <f t="shared" si="819"/>
        <v>0</v>
      </c>
      <c r="T1709" s="25"/>
      <c r="U1709" s="151"/>
      <c r="V1709" s="151"/>
      <c r="W1709" s="151"/>
      <c r="X1709" s="151"/>
      <c r="Y1709" s="151"/>
    </row>
    <row r="1710" spans="1:25" s="88" customFormat="1" x14ac:dyDescent="0.25">
      <c r="A1710" s="44" t="s">
        <v>2465</v>
      </c>
      <c r="B1710" s="230" t="s">
        <v>1627</v>
      </c>
      <c r="C1710" s="40" t="s">
        <v>90</v>
      </c>
      <c r="D1710" s="72" t="s">
        <v>192</v>
      </c>
      <c r="E1710" s="41" t="s">
        <v>17</v>
      </c>
      <c r="F1710" s="71">
        <f>F1712+F1713+F1714+F1715+F1711</f>
        <v>26</v>
      </c>
      <c r="G1710" s="71"/>
      <c r="H1710" s="71"/>
      <c r="I1710" s="71"/>
      <c r="J1710" s="71"/>
      <c r="K1710" s="73"/>
      <c r="L1710" s="170">
        <f t="shared" si="824"/>
        <v>26</v>
      </c>
      <c r="M1710" s="102">
        <v>1</v>
      </c>
      <c r="N1710" s="108">
        <f t="shared" si="825"/>
        <v>26</v>
      </c>
      <c r="O1710" s="42"/>
      <c r="P1710" s="42"/>
      <c r="Q1710" s="46">
        <f t="shared" si="817"/>
        <v>0</v>
      </c>
      <c r="R1710" s="46">
        <f t="shared" si="818"/>
        <v>0</v>
      </c>
      <c r="S1710" s="42">
        <f t="shared" si="819"/>
        <v>0</v>
      </c>
      <c r="T1710" s="63"/>
      <c r="U1710" s="87"/>
      <c r="V1710" s="87"/>
      <c r="W1710" s="87"/>
      <c r="X1710" s="87"/>
      <c r="Y1710" s="87"/>
    </row>
    <row r="1711" spans="1:25" s="112" customFormat="1" ht="35.25" customHeight="1" x14ac:dyDescent="0.25">
      <c r="A1711" s="19" t="s">
        <v>2466</v>
      </c>
      <c r="B1711" s="23"/>
      <c r="C1711" s="19" t="s">
        <v>91</v>
      </c>
      <c r="D1711" s="216" t="s">
        <v>1206</v>
      </c>
      <c r="E1711" s="28" t="s">
        <v>17</v>
      </c>
      <c r="F1711" s="59">
        <v>1</v>
      </c>
      <c r="G1711" s="59"/>
      <c r="H1711" s="59"/>
      <c r="I1711" s="59"/>
      <c r="J1711" s="59"/>
      <c r="K1711" s="58"/>
      <c r="L1711" s="15">
        <f>F1711</f>
        <v>1</v>
      </c>
      <c r="M1711" s="101">
        <v>1</v>
      </c>
      <c r="N1711" s="107">
        <f t="shared" ref="N1711" si="827">M1711*L1711</f>
        <v>1</v>
      </c>
      <c r="O1711" s="25"/>
      <c r="P1711" s="25"/>
      <c r="Q1711" s="11">
        <f t="shared" si="817"/>
        <v>0</v>
      </c>
      <c r="R1711" s="11">
        <f t="shared" si="818"/>
        <v>0</v>
      </c>
      <c r="S1711" s="42">
        <f t="shared" si="819"/>
        <v>0</v>
      </c>
      <c r="T1711" s="60"/>
      <c r="U1711" s="111"/>
      <c r="V1711" s="111"/>
      <c r="W1711" s="111"/>
      <c r="X1711" s="111"/>
      <c r="Y1711" s="111"/>
    </row>
    <row r="1712" spans="1:25" s="112" customFormat="1" ht="42.75" customHeight="1" x14ac:dyDescent="0.25">
      <c r="A1712" s="19" t="s">
        <v>2467</v>
      </c>
      <c r="B1712" s="23"/>
      <c r="C1712" s="19" t="s">
        <v>91</v>
      </c>
      <c r="D1712" s="215" t="s">
        <v>1211</v>
      </c>
      <c r="E1712" s="28" t="s">
        <v>17</v>
      </c>
      <c r="F1712" s="59">
        <v>21</v>
      </c>
      <c r="G1712" s="59"/>
      <c r="H1712" s="59"/>
      <c r="I1712" s="59"/>
      <c r="J1712" s="71"/>
      <c r="K1712" s="192"/>
      <c r="L1712" s="58">
        <f t="shared" si="824"/>
        <v>21</v>
      </c>
      <c r="M1712" s="101">
        <v>1</v>
      </c>
      <c r="N1712" s="133">
        <f t="shared" si="825"/>
        <v>21</v>
      </c>
      <c r="O1712" s="25"/>
      <c r="P1712" s="25"/>
      <c r="Q1712" s="11">
        <f t="shared" si="817"/>
        <v>0</v>
      </c>
      <c r="R1712" s="11">
        <f t="shared" si="818"/>
        <v>0</v>
      </c>
      <c r="S1712" s="42">
        <f t="shared" si="819"/>
        <v>0</v>
      </c>
      <c r="T1712" s="60"/>
      <c r="U1712" s="111"/>
      <c r="V1712" s="111"/>
      <c r="W1712" s="111"/>
      <c r="X1712" s="111"/>
      <c r="Y1712" s="111"/>
    </row>
    <row r="1713" spans="1:25" s="92" customFormat="1" ht="42.75" customHeight="1" x14ac:dyDescent="0.2">
      <c r="A1713" s="19" t="s">
        <v>2468</v>
      </c>
      <c r="B1713" s="23"/>
      <c r="C1713" s="23" t="s">
        <v>91</v>
      </c>
      <c r="D1713" s="215" t="s">
        <v>1599</v>
      </c>
      <c r="E1713" s="14" t="s">
        <v>17</v>
      </c>
      <c r="F1713" s="146">
        <v>2</v>
      </c>
      <c r="G1713" s="149"/>
      <c r="H1713" s="28"/>
      <c r="I1713" s="11"/>
      <c r="J1713" s="178"/>
      <c r="K1713" s="189"/>
      <c r="L1713" s="58">
        <f t="shared" si="824"/>
        <v>2</v>
      </c>
      <c r="M1713" s="101">
        <v>1</v>
      </c>
      <c r="N1713" s="133">
        <f t="shared" si="825"/>
        <v>2</v>
      </c>
      <c r="O1713" s="25"/>
      <c r="P1713" s="25"/>
      <c r="Q1713" s="11">
        <f t="shared" si="817"/>
        <v>0</v>
      </c>
      <c r="R1713" s="11">
        <f t="shared" si="818"/>
        <v>0</v>
      </c>
      <c r="S1713" s="42">
        <f t="shared" si="819"/>
        <v>0</v>
      </c>
      <c r="T1713" s="42"/>
      <c r="U1713" s="91"/>
      <c r="V1713" s="91"/>
      <c r="W1713" s="91"/>
      <c r="X1713" s="91"/>
      <c r="Y1713" s="91"/>
    </row>
    <row r="1714" spans="1:25" s="92" customFormat="1" ht="34.5" customHeight="1" x14ac:dyDescent="0.2">
      <c r="A1714" s="19" t="s">
        <v>2469</v>
      </c>
      <c r="B1714" s="23"/>
      <c r="C1714" s="23" t="s">
        <v>91</v>
      </c>
      <c r="D1714" s="215" t="s">
        <v>1600</v>
      </c>
      <c r="E1714" s="14" t="s">
        <v>17</v>
      </c>
      <c r="F1714" s="200">
        <v>1</v>
      </c>
      <c r="G1714" s="149"/>
      <c r="H1714" s="28"/>
      <c r="I1714" s="11"/>
      <c r="J1714" s="180"/>
      <c r="K1714" s="189"/>
      <c r="L1714" s="58">
        <f t="shared" ref="L1714" si="828">F1714</f>
        <v>1</v>
      </c>
      <c r="M1714" s="101">
        <v>1</v>
      </c>
      <c r="N1714" s="133">
        <f t="shared" ref="N1714:N1715" si="829">M1714*L1714</f>
        <v>1</v>
      </c>
      <c r="O1714" s="25"/>
      <c r="P1714" s="25"/>
      <c r="Q1714" s="11">
        <f t="shared" si="817"/>
        <v>0</v>
      </c>
      <c r="R1714" s="11">
        <f t="shared" si="818"/>
        <v>0</v>
      </c>
      <c r="S1714" s="42">
        <f t="shared" si="819"/>
        <v>0</v>
      </c>
      <c r="T1714" s="42"/>
      <c r="U1714" s="91"/>
      <c r="V1714" s="91"/>
      <c r="W1714" s="91"/>
      <c r="X1714" s="91"/>
      <c r="Y1714" s="91"/>
    </row>
    <row r="1715" spans="1:25" s="92" customFormat="1" ht="41.25" customHeight="1" x14ac:dyDescent="0.2">
      <c r="A1715" s="19" t="s">
        <v>2470</v>
      </c>
      <c r="B1715" s="23"/>
      <c r="C1715" s="23" t="s">
        <v>91</v>
      </c>
      <c r="D1715" s="215" t="s">
        <v>1355</v>
      </c>
      <c r="E1715" s="14" t="s">
        <v>17</v>
      </c>
      <c r="F1715" s="200">
        <v>1</v>
      </c>
      <c r="G1715" s="149"/>
      <c r="H1715" s="28"/>
      <c r="I1715" s="11"/>
      <c r="J1715" s="180"/>
      <c r="K1715" s="189"/>
      <c r="L1715" s="58">
        <f>F1715</f>
        <v>1</v>
      </c>
      <c r="M1715" s="101">
        <v>1</v>
      </c>
      <c r="N1715" s="133">
        <f t="shared" si="829"/>
        <v>1</v>
      </c>
      <c r="O1715" s="25"/>
      <c r="P1715" s="25"/>
      <c r="Q1715" s="11">
        <f t="shared" si="817"/>
        <v>0</v>
      </c>
      <c r="R1715" s="11">
        <f t="shared" si="818"/>
        <v>0</v>
      </c>
      <c r="S1715" s="42">
        <f t="shared" si="819"/>
        <v>0</v>
      </c>
      <c r="T1715" s="42"/>
      <c r="U1715" s="91"/>
      <c r="V1715" s="91"/>
      <c r="W1715" s="91"/>
      <c r="X1715" s="91"/>
      <c r="Y1715" s="91"/>
    </row>
    <row r="1716" spans="1:25" s="92" customFormat="1" ht="27" customHeight="1" x14ac:dyDescent="0.25">
      <c r="A1716" s="44" t="s">
        <v>2471</v>
      </c>
      <c r="B1716" s="230" t="s">
        <v>1627</v>
      </c>
      <c r="C1716" s="44" t="s">
        <v>90</v>
      </c>
      <c r="D1716" s="51" t="s">
        <v>1231</v>
      </c>
      <c r="E1716" s="41" t="s">
        <v>17</v>
      </c>
      <c r="F1716" s="78">
        <f>F1717</f>
        <v>1</v>
      </c>
      <c r="G1716" s="41"/>
      <c r="H1716" s="41"/>
      <c r="I1716" s="41"/>
      <c r="J1716" s="41"/>
      <c r="K1716" s="71"/>
      <c r="L1716" s="73">
        <f>F1716</f>
        <v>1</v>
      </c>
      <c r="M1716" s="102">
        <v>1</v>
      </c>
      <c r="N1716" s="108">
        <f t="shared" ref="N1716:N1719" si="830">M1716*L1716</f>
        <v>1</v>
      </c>
      <c r="O1716" s="42"/>
      <c r="P1716" s="42"/>
      <c r="Q1716" s="46">
        <f t="shared" si="817"/>
        <v>0</v>
      </c>
      <c r="R1716" s="46">
        <f t="shared" si="818"/>
        <v>0</v>
      </c>
      <c r="S1716" s="42">
        <f t="shared" si="819"/>
        <v>0</v>
      </c>
      <c r="T1716" s="62"/>
    </row>
    <row r="1717" spans="1:25" s="152" customFormat="1" ht="23.25" customHeight="1" x14ac:dyDescent="0.25">
      <c r="A1717" s="23" t="s">
        <v>2472</v>
      </c>
      <c r="B1717" s="19"/>
      <c r="C1717" s="19" t="s">
        <v>91</v>
      </c>
      <c r="D1717" s="214" t="s">
        <v>1562</v>
      </c>
      <c r="E1717" s="14" t="s">
        <v>17</v>
      </c>
      <c r="F1717" s="57">
        <v>1</v>
      </c>
      <c r="G1717" s="14"/>
      <c r="H1717" s="14"/>
      <c r="I1717" s="14"/>
      <c r="J1717" s="45"/>
      <c r="K1717" s="195"/>
      <c r="L1717" s="58">
        <f t="shared" ref="L1717:L1719" si="831">F1717</f>
        <v>1</v>
      </c>
      <c r="M1717" s="101">
        <v>1</v>
      </c>
      <c r="N1717" s="133">
        <f t="shared" si="830"/>
        <v>1</v>
      </c>
      <c r="O1717" s="11"/>
      <c r="P1717" s="11"/>
      <c r="Q1717" s="11">
        <f t="shared" si="817"/>
        <v>0</v>
      </c>
      <c r="R1717" s="11">
        <f t="shared" si="818"/>
        <v>0</v>
      </c>
      <c r="S1717" s="42">
        <f t="shared" si="819"/>
        <v>0</v>
      </c>
      <c r="T1717" s="60"/>
      <c r="U1717" s="151"/>
    </row>
    <row r="1718" spans="1:25" s="88" customFormat="1" x14ac:dyDescent="0.25">
      <c r="A1718" s="44" t="s">
        <v>2473</v>
      </c>
      <c r="B1718" s="230" t="s">
        <v>1627</v>
      </c>
      <c r="C1718" s="40" t="s">
        <v>90</v>
      </c>
      <c r="D1718" s="72" t="s">
        <v>663</v>
      </c>
      <c r="E1718" s="41" t="s">
        <v>17</v>
      </c>
      <c r="F1718" s="71">
        <f>F1719</f>
        <v>1</v>
      </c>
      <c r="G1718" s="71"/>
      <c r="H1718" s="71"/>
      <c r="I1718" s="71"/>
      <c r="J1718" s="71"/>
      <c r="K1718" s="73"/>
      <c r="L1718" s="73">
        <f>L1719</f>
        <v>1</v>
      </c>
      <c r="M1718" s="102">
        <v>1</v>
      </c>
      <c r="N1718" s="108">
        <f t="shared" si="830"/>
        <v>1</v>
      </c>
      <c r="O1718" s="42"/>
      <c r="P1718" s="42"/>
      <c r="Q1718" s="46">
        <f t="shared" si="817"/>
        <v>0</v>
      </c>
      <c r="R1718" s="46">
        <f t="shared" si="818"/>
        <v>0</v>
      </c>
      <c r="S1718" s="42">
        <f t="shared" si="819"/>
        <v>0</v>
      </c>
      <c r="T1718" s="63"/>
      <c r="U1718" s="87"/>
      <c r="V1718" s="87"/>
      <c r="W1718" s="87"/>
      <c r="X1718" s="87"/>
      <c r="Y1718" s="87"/>
    </row>
    <row r="1719" spans="1:25" s="112" customFormat="1" ht="30" x14ac:dyDescent="0.25">
      <c r="A1719" s="23" t="s">
        <v>2474</v>
      </c>
      <c r="B1719" s="23"/>
      <c r="C1719" s="19" t="s">
        <v>91</v>
      </c>
      <c r="D1719" s="215" t="s">
        <v>1601</v>
      </c>
      <c r="E1719" s="28" t="s">
        <v>17</v>
      </c>
      <c r="F1719" s="59">
        <v>1</v>
      </c>
      <c r="G1719" s="59"/>
      <c r="H1719" s="59"/>
      <c r="I1719" s="59"/>
      <c r="J1719" s="59"/>
      <c r="K1719" s="58"/>
      <c r="L1719" s="58">
        <f t="shared" si="831"/>
        <v>1</v>
      </c>
      <c r="M1719" s="101">
        <v>1</v>
      </c>
      <c r="N1719" s="107">
        <f t="shared" si="830"/>
        <v>1</v>
      </c>
      <c r="O1719" s="25"/>
      <c r="P1719" s="25"/>
      <c r="Q1719" s="11">
        <f t="shared" si="817"/>
        <v>0</v>
      </c>
      <c r="R1719" s="11">
        <f t="shared" si="818"/>
        <v>0</v>
      </c>
      <c r="S1719" s="25">
        <f t="shared" si="819"/>
        <v>0</v>
      </c>
      <c r="T1719" s="60"/>
      <c r="U1719" s="111"/>
      <c r="V1719" s="111"/>
      <c r="W1719" s="111"/>
      <c r="X1719" s="111"/>
      <c r="Y1719" s="111"/>
    </row>
    <row r="1720" spans="1:25" s="92" customFormat="1" ht="18.75" customHeight="1" x14ac:dyDescent="0.25">
      <c r="A1720" s="44" t="s">
        <v>2475</v>
      </c>
      <c r="B1720" s="230" t="s">
        <v>1628</v>
      </c>
      <c r="C1720" s="44" t="s">
        <v>90</v>
      </c>
      <c r="D1720" s="51" t="s">
        <v>747</v>
      </c>
      <c r="E1720" s="41" t="s">
        <v>3</v>
      </c>
      <c r="F1720" s="78">
        <f>F1721</f>
        <v>25644</v>
      </c>
      <c r="G1720" s="41"/>
      <c r="H1720" s="41"/>
      <c r="I1720" s="41"/>
      <c r="J1720" s="41"/>
      <c r="K1720" s="71"/>
      <c r="L1720" s="78">
        <f>L1721</f>
        <v>25644</v>
      </c>
      <c r="M1720" s="102">
        <v>1</v>
      </c>
      <c r="N1720" s="108">
        <f t="shared" si="825"/>
        <v>25644</v>
      </c>
      <c r="O1720" s="42"/>
      <c r="P1720" s="42"/>
      <c r="Q1720" s="46">
        <f t="shared" si="817"/>
        <v>0</v>
      </c>
      <c r="R1720" s="46">
        <f t="shared" si="818"/>
        <v>0</v>
      </c>
      <c r="S1720" s="42">
        <f t="shared" si="819"/>
        <v>0</v>
      </c>
      <c r="T1720" s="62"/>
    </row>
    <row r="1721" spans="1:25" s="152" customFormat="1" ht="45" x14ac:dyDescent="0.25">
      <c r="A1721" s="23" t="s">
        <v>2476</v>
      </c>
      <c r="B1721" s="19"/>
      <c r="C1721" s="19" t="s">
        <v>91</v>
      </c>
      <c r="D1721" s="215" t="s">
        <v>1602</v>
      </c>
      <c r="E1721" s="14" t="s">
        <v>3</v>
      </c>
      <c r="F1721" s="202">
        <v>25644</v>
      </c>
      <c r="G1721" s="14"/>
      <c r="H1721" s="14"/>
      <c r="I1721" s="14"/>
      <c r="J1721" s="14"/>
      <c r="K1721" s="58"/>
      <c r="L1721" s="57">
        <f>F1721</f>
        <v>25644</v>
      </c>
      <c r="M1721" s="101">
        <v>1.1000000000000001</v>
      </c>
      <c r="N1721" s="107">
        <f>ROUND(M1721*L1721,2)</f>
        <v>28208.400000000001</v>
      </c>
      <c r="O1721" s="11"/>
      <c r="P1721" s="11"/>
      <c r="Q1721" s="11">
        <f t="shared" si="817"/>
        <v>0</v>
      </c>
      <c r="R1721" s="11">
        <f t="shared" si="818"/>
        <v>0</v>
      </c>
      <c r="S1721" s="25">
        <f t="shared" si="819"/>
        <v>0</v>
      </c>
      <c r="T1721" s="60"/>
      <c r="U1721" s="151"/>
    </row>
    <row r="1722" spans="1:25" s="88" customFormat="1" x14ac:dyDescent="0.25">
      <c r="A1722" s="44" t="s">
        <v>2477</v>
      </c>
      <c r="B1722" s="233" t="s">
        <v>2515</v>
      </c>
      <c r="C1722" s="40" t="s">
        <v>90</v>
      </c>
      <c r="D1722" s="72" t="s">
        <v>1449</v>
      </c>
      <c r="E1722" s="41" t="s">
        <v>17</v>
      </c>
      <c r="F1722" s="71">
        <f>F1723</f>
        <v>1</v>
      </c>
      <c r="G1722" s="71"/>
      <c r="H1722" s="71"/>
      <c r="I1722" s="71"/>
      <c r="J1722" s="71"/>
      <c r="K1722" s="71"/>
      <c r="L1722" s="73">
        <f t="shared" ref="L1722:L1723" si="832">F1722</f>
        <v>1</v>
      </c>
      <c r="M1722" s="102">
        <v>1</v>
      </c>
      <c r="N1722" s="108">
        <f t="shared" ref="N1722:N1724" si="833">M1722*L1722</f>
        <v>1</v>
      </c>
      <c r="O1722" s="42"/>
      <c r="P1722" s="42"/>
      <c r="Q1722" s="46">
        <f t="shared" si="817"/>
        <v>0</v>
      </c>
      <c r="R1722" s="46">
        <f t="shared" si="818"/>
        <v>0</v>
      </c>
      <c r="S1722" s="42">
        <f t="shared" si="819"/>
        <v>0</v>
      </c>
      <c r="T1722" s="63"/>
      <c r="U1722" s="87"/>
      <c r="V1722" s="87"/>
      <c r="W1722" s="87"/>
      <c r="X1722" s="87"/>
      <c r="Y1722" s="87"/>
    </row>
    <row r="1723" spans="1:25" s="152" customFormat="1" x14ac:dyDescent="0.25">
      <c r="A1723" s="23" t="s">
        <v>2478</v>
      </c>
      <c r="B1723" s="19"/>
      <c r="C1723" s="19" t="s">
        <v>91</v>
      </c>
      <c r="D1723" s="215" t="s">
        <v>1561</v>
      </c>
      <c r="E1723" s="14" t="s">
        <v>17</v>
      </c>
      <c r="F1723" s="166">
        <v>1</v>
      </c>
      <c r="G1723" s="14"/>
      <c r="H1723" s="14"/>
      <c r="I1723" s="14"/>
      <c r="J1723" s="45"/>
      <c r="K1723" s="195"/>
      <c r="L1723" s="58">
        <f t="shared" si="832"/>
        <v>1</v>
      </c>
      <c r="M1723" s="101">
        <v>1</v>
      </c>
      <c r="N1723" s="133">
        <f t="shared" si="833"/>
        <v>1</v>
      </c>
      <c r="O1723" s="11"/>
      <c r="P1723" s="11"/>
      <c r="Q1723" s="11">
        <f t="shared" si="817"/>
        <v>0</v>
      </c>
      <c r="R1723" s="11">
        <f t="shared" si="818"/>
        <v>0</v>
      </c>
      <c r="S1723" s="42">
        <f t="shared" si="819"/>
        <v>0</v>
      </c>
      <c r="T1723" s="60"/>
      <c r="U1723" s="151"/>
    </row>
    <row r="1724" spans="1:25" s="92" customFormat="1" ht="18.75" customHeight="1" x14ac:dyDescent="0.25">
      <c r="A1724" s="44" t="s">
        <v>2479</v>
      </c>
      <c r="B1724" s="230" t="s">
        <v>1626</v>
      </c>
      <c r="C1724" s="44" t="s">
        <v>90</v>
      </c>
      <c r="D1724" s="51" t="s">
        <v>876</v>
      </c>
      <c r="E1724" s="41" t="s">
        <v>3</v>
      </c>
      <c r="F1724" s="78">
        <f>F1725+F1726</f>
        <v>357.27</v>
      </c>
      <c r="G1724" s="41"/>
      <c r="H1724" s="41"/>
      <c r="I1724" s="41"/>
      <c r="J1724" s="41"/>
      <c r="K1724" s="71"/>
      <c r="L1724" s="78">
        <f>F1724</f>
        <v>357.27</v>
      </c>
      <c r="M1724" s="102">
        <v>1</v>
      </c>
      <c r="N1724" s="108">
        <f t="shared" si="833"/>
        <v>357.27</v>
      </c>
      <c r="O1724" s="42"/>
      <c r="P1724" s="42"/>
      <c r="Q1724" s="46">
        <f t="shared" si="817"/>
        <v>0</v>
      </c>
      <c r="R1724" s="46">
        <f t="shared" si="818"/>
        <v>0</v>
      </c>
      <c r="S1724" s="42">
        <f t="shared" si="819"/>
        <v>0</v>
      </c>
      <c r="T1724" s="62" t="s">
        <v>700</v>
      </c>
    </row>
    <row r="1725" spans="1:25" s="152" customFormat="1" ht="31.5" customHeight="1" x14ac:dyDescent="0.25">
      <c r="A1725" s="19" t="s">
        <v>2480</v>
      </c>
      <c r="B1725" s="19"/>
      <c r="C1725" s="114" t="s">
        <v>91</v>
      </c>
      <c r="D1725" s="69" t="s">
        <v>172</v>
      </c>
      <c r="E1725" s="118" t="s">
        <v>3</v>
      </c>
      <c r="F1725" s="57">
        <v>350.86</v>
      </c>
      <c r="G1725" s="14"/>
      <c r="H1725" s="14"/>
      <c r="I1725" s="14"/>
      <c r="J1725" s="45"/>
      <c r="K1725" s="195"/>
      <c r="L1725" s="57">
        <f>F1725</f>
        <v>350.86</v>
      </c>
      <c r="M1725" s="101">
        <v>1.1000000000000001</v>
      </c>
      <c r="N1725" s="107">
        <f>ROUND(M1725*L1725,2)</f>
        <v>385.95</v>
      </c>
      <c r="O1725" s="11"/>
      <c r="P1725" s="11"/>
      <c r="Q1725" s="11">
        <f t="shared" si="817"/>
        <v>0</v>
      </c>
      <c r="R1725" s="11">
        <f t="shared" si="818"/>
        <v>0</v>
      </c>
      <c r="S1725" s="42">
        <f t="shared" si="819"/>
        <v>0</v>
      </c>
      <c r="T1725" s="60"/>
      <c r="U1725" s="151"/>
    </row>
    <row r="1726" spans="1:25" ht="31.5" customHeight="1" x14ac:dyDescent="0.25">
      <c r="A1726" s="19" t="s">
        <v>2481</v>
      </c>
      <c r="B1726" s="19"/>
      <c r="C1726" s="19" t="s">
        <v>91</v>
      </c>
      <c r="D1726" s="69" t="s">
        <v>172</v>
      </c>
      <c r="E1726" s="118" t="s">
        <v>3</v>
      </c>
      <c r="F1726" s="110">
        <v>6.41</v>
      </c>
      <c r="G1726" s="110"/>
      <c r="H1726" s="110"/>
      <c r="I1726" s="110"/>
      <c r="J1726" s="177"/>
      <c r="K1726" s="197"/>
      <c r="L1726" s="57">
        <f t="shared" ref="L1726:L1729" si="834">F1726</f>
        <v>6.41</v>
      </c>
      <c r="M1726" s="101">
        <v>1.1000000000000001</v>
      </c>
      <c r="N1726" s="107">
        <f t="shared" ref="N1726:N1729" si="835">ROUND(M1726*L1726,2)</f>
        <v>7.05</v>
      </c>
      <c r="O1726" s="208"/>
      <c r="P1726" s="208"/>
      <c r="Q1726" s="11">
        <f t="shared" si="817"/>
        <v>0</v>
      </c>
      <c r="R1726" s="11">
        <f t="shared" si="818"/>
        <v>0</v>
      </c>
      <c r="S1726" s="42">
        <f t="shared" si="819"/>
        <v>0</v>
      </c>
      <c r="T1726" s="117"/>
    </row>
    <row r="1727" spans="1:25" s="152" customFormat="1" ht="25.5" customHeight="1" x14ac:dyDescent="0.25">
      <c r="A1727" s="19" t="s">
        <v>2584</v>
      </c>
      <c r="B1727" s="19"/>
      <c r="C1727" s="19" t="s">
        <v>91</v>
      </c>
      <c r="D1727" s="69" t="s">
        <v>2583</v>
      </c>
      <c r="E1727" s="14" t="s">
        <v>2</v>
      </c>
      <c r="F1727" s="294">
        <f>F1726</f>
        <v>6.41</v>
      </c>
      <c r="G1727" s="294"/>
      <c r="H1727" s="294"/>
      <c r="I1727" s="294"/>
      <c r="J1727" s="294"/>
      <c r="K1727" s="294">
        <f>F1727</f>
        <v>6.41</v>
      </c>
      <c r="L1727" s="294">
        <f>K1727</f>
        <v>6.41</v>
      </c>
      <c r="M1727" s="295">
        <v>1</v>
      </c>
      <c r="N1727" s="107">
        <f>ROUND(M1727*L1727,2)</f>
        <v>6.41</v>
      </c>
      <c r="O1727" s="11"/>
      <c r="P1727" s="11"/>
      <c r="Q1727" s="11">
        <f t="shared" si="817"/>
        <v>0</v>
      </c>
      <c r="R1727" s="11">
        <f t="shared" si="818"/>
        <v>0</v>
      </c>
      <c r="S1727" s="42">
        <f t="shared" si="819"/>
        <v>0</v>
      </c>
      <c r="T1727" s="60"/>
    </row>
    <row r="1728" spans="1:25" s="201" customFormat="1" ht="31.5" customHeight="1" x14ac:dyDescent="0.25">
      <c r="A1728" s="44" t="s">
        <v>2482</v>
      </c>
      <c r="B1728" s="233" t="s">
        <v>1845</v>
      </c>
      <c r="C1728" s="40" t="s">
        <v>90</v>
      </c>
      <c r="D1728" s="224" t="s">
        <v>1442</v>
      </c>
      <c r="E1728" s="211" t="s">
        <v>17</v>
      </c>
      <c r="F1728" s="177">
        <f>F1729+F1730</f>
        <v>48</v>
      </c>
      <c r="G1728" s="177"/>
      <c r="H1728" s="177"/>
      <c r="I1728" s="177"/>
      <c r="J1728" s="177"/>
      <c r="K1728" s="177"/>
      <c r="L1728" s="291">
        <f t="shared" si="834"/>
        <v>48</v>
      </c>
      <c r="M1728" s="102">
        <v>1</v>
      </c>
      <c r="N1728" s="108">
        <f t="shared" si="835"/>
        <v>48</v>
      </c>
      <c r="O1728" s="397"/>
      <c r="P1728" s="397"/>
      <c r="Q1728" s="46">
        <f t="shared" si="817"/>
        <v>0</v>
      </c>
      <c r="R1728" s="46">
        <f t="shared" si="818"/>
        <v>0</v>
      </c>
      <c r="S1728" s="42">
        <f t="shared" si="819"/>
        <v>0</v>
      </c>
      <c r="T1728" s="62" t="s">
        <v>94</v>
      </c>
      <c r="U1728" s="174"/>
    </row>
    <row r="1729" spans="1:25" ht="31.5" customHeight="1" x14ac:dyDescent="0.25">
      <c r="A1729" s="23" t="s">
        <v>2483</v>
      </c>
      <c r="B1729" s="84"/>
      <c r="C1729" s="84" t="s">
        <v>91</v>
      </c>
      <c r="D1729" s="219" t="s">
        <v>1603</v>
      </c>
      <c r="E1729" s="84" t="s">
        <v>17</v>
      </c>
      <c r="F1729" s="110">
        <v>24</v>
      </c>
      <c r="G1729" s="110"/>
      <c r="H1729" s="110"/>
      <c r="I1729" s="110"/>
      <c r="J1729" s="177"/>
      <c r="K1729" s="197"/>
      <c r="L1729" s="58">
        <f t="shared" si="834"/>
        <v>24</v>
      </c>
      <c r="M1729" s="101">
        <v>1</v>
      </c>
      <c r="N1729" s="107">
        <f t="shared" si="835"/>
        <v>24</v>
      </c>
      <c r="O1729" s="208"/>
      <c r="P1729" s="208"/>
      <c r="Q1729" s="11">
        <f t="shared" si="817"/>
        <v>0</v>
      </c>
      <c r="R1729" s="11">
        <f t="shared" si="818"/>
        <v>0</v>
      </c>
      <c r="S1729" s="42">
        <f t="shared" si="819"/>
        <v>0</v>
      </c>
      <c r="T1729" s="117"/>
    </row>
    <row r="1730" spans="1:25" x14ac:dyDescent="0.25">
      <c r="A1730" s="23" t="s">
        <v>2484</v>
      </c>
      <c r="B1730" s="84"/>
      <c r="C1730" s="84" t="s">
        <v>91</v>
      </c>
      <c r="D1730" s="219" t="s">
        <v>1604</v>
      </c>
      <c r="E1730" s="84" t="s">
        <v>17</v>
      </c>
      <c r="F1730" s="110">
        <v>24</v>
      </c>
      <c r="G1730" s="110"/>
      <c r="H1730" s="110"/>
      <c r="I1730" s="110"/>
      <c r="J1730" s="177"/>
      <c r="K1730" s="197"/>
      <c r="L1730" s="57">
        <f t="shared" ref="L1730" si="836">F1730</f>
        <v>24</v>
      </c>
      <c r="M1730" s="101">
        <v>1</v>
      </c>
      <c r="N1730" s="107">
        <f t="shared" ref="N1730" si="837">ROUND(M1730*L1730,2)</f>
        <v>24</v>
      </c>
      <c r="O1730" s="208"/>
      <c r="P1730" s="208"/>
      <c r="Q1730" s="11">
        <f t="shared" si="817"/>
        <v>0</v>
      </c>
      <c r="R1730" s="11">
        <f t="shared" si="818"/>
        <v>0</v>
      </c>
      <c r="S1730" s="42">
        <f t="shared" si="819"/>
        <v>0</v>
      </c>
      <c r="T1730" s="117"/>
    </row>
    <row r="1731" spans="1:25" s="88" customFormat="1" ht="15.75" customHeight="1" x14ac:dyDescent="0.25">
      <c r="A1731" s="44" t="s">
        <v>2485</v>
      </c>
      <c r="B1731" s="44"/>
      <c r="C1731" s="44" t="s">
        <v>90</v>
      </c>
      <c r="D1731" s="70" t="s">
        <v>851</v>
      </c>
      <c r="E1731" s="41" t="s">
        <v>17</v>
      </c>
      <c r="F1731" s="41">
        <f>F1732</f>
        <v>1</v>
      </c>
      <c r="G1731" s="41"/>
      <c r="H1731" s="41"/>
      <c r="I1731" s="41"/>
      <c r="J1731" s="41"/>
      <c r="K1731" s="41"/>
      <c r="L1731" s="100">
        <v>1</v>
      </c>
      <c r="M1731" s="100">
        <v>1</v>
      </c>
      <c r="N1731" s="106">
        <v>1</v>
      </c>
      <c r="O1731" s="42"/>
      <c r="P1731" s="42"/>
      <c r="Q1731" s="46">
        <f t="shared" si="817"/>
        <v>0</v>
      </c>
      <c r="R1731" s="46">
        <f t="shared" si="818"/>
        <v>0</v>
      </c>
      <c r="S1731" s="42">
        <f t="shared" si="819"/>
        <v>0</v>
      </c>
      <c r="T1731" s="63"/>
      <c r="U1731" s="87"/>
      <c r="V1731" s="87"/>
      <c r="W1731" s="87"/>
      <c r="X1731" s="87"/>
      <c r="Y1731" s="87"/>
    </row>
    <row r="1732" spans="1:25" s="1" customFormat="1" ht="17.25" customHeight="1" x14ac:dyDescent="0.25">
      <c r="A1732" s="23" t="s">
        <v>2486</v>
      </c>
      <c r="B1732" s="19"/>
      <c r="C1732" s="19" t="s">
        <v>91</v>
      </c>
      <c r="D1732" s="215" t="s">
        <v>1563</v>
      </c>
      <c r="E1732" s="14" t="s">
        <v>17</v>
      </c>
      <c r="F1732" s="14">
        <v>1</v>
      </c>
      <c r="G1732" s="14"/>
      <c r="H1732" s="14"/>
      <c r="I1732" s="14"/>
      <c r="J1732" s="45"/>
      <c r="K1732" s="188"/>
      <c r="L1732" s="104">
        <f>F1732</f>
        <v>1</v>
      </c>
      <c r="M1732" s="104">
        <v>1</v>
      </c>
      <c r="N1732" s="134">
        <f>M1732*L1732</f>
        <v>1</v>
      </c>
      <c r="O1732" s="11"/>
      <c r="P1732" s="11"/>
      <c r="Q1732" s="11">
        <f t="shared" si="817"/>
        <v>0</v>
      </c>
      <c r="R1732" s="11">
        <f t="shared" si="818"/>
        <v>0</v>
      </c>
      <c r="S1732" s="42">
        <f t="shared" si="819"/>
        <v>0</v>
      </c>
      <c r="T1732" s="60"/>
      <c r="U1732" s="4"/>
    </row>
    <row r="1733" spans="1:25" s="88" customFormat="1" ht="29.25" customHeight="1" x14ac:dyDescent="0.2">
      <c r="A1733" s="44" t="s">
        <v>2627</v>
      </c>
      <c r="B1733" s="44"/>
      <c r="C1733" s="44" t="s">
        <v>90</v>
      </c>
      <c r="D1733" s="70" t="s">
        <v>2596</v>
      </c>
      <c r="E1733" s="41" t="s">
        <v>17</v>
      </c>
      <c r="F1733" s="185">
        <f>F1734</f>
        <v>1</v>
      </c>
      <c r="G1733" s="148"/>
      <c r="H1733" s="41"/>
      <c r="I1733" s="42"/>
      <c r="J1733" s="182"/>
      <c r="K1733" s="42"/>
      <c r="L1733" s="291">
        <f>F1733</f>
        <v>1</v>
      </c>
      <c r="M1733" s="102">
        <v>1</v>
      </c>
      <c r="N1733" s="108">
        <f t="shared" ref="N1733" si="838">M1733*L1733</f>
        <v>1</v>
      </c>
      <c r="O1733" s="42"/>
      <c r="P1733" s="42"/>
      <c r="Q1733" s="46">
        <f t="shared" si="817"/>
        <v>0</v>
      </c>
      <c r="R1733" s="46">
        <f t="shared" si="818"/>
        <v>0</v>
      </c>
      <c r="S1733" s="42">
        <f t="shared" si="819"/>
        <v>0</v>
      </c>
      <c r="T1733" s="42"/>
      <c r="U1733" s="87"/>
      <c r="V1733" s="87"/>
      <c r="W1733" s="87"/>
      <c r="X1733" s="87"/>
      <c r="Y1733" s="87"/>
    </row>
    <row r="1734" spans="1:25" s="92" customFormat="1" ht="29.25" customHeight="1" x14ac:dyDescent="0.2">
      <c r="A1734" s="23" t="s">
        <v>2628</v>
      </c>
      <c r="B1734" s="23"/>
      <c r="C1734" s="23" t="s">
        <v>91</v>
      </c>
      <c r="D1734" s="214" t="s">
        <v>1354</v>
      </c>
      <c r="E1734" s="14" t="s">
        <v>17</v>
      </c>
      <c r="F1734" s="118">
        <v>1</v>
      </c>
      <c r="G1734" s="149"/>
      <c r="H1734" s="28"/>
      <c r="I1734" s="11"/>
      <c r="J1734" s="180"/>
      <c r="K1734" s="189"/>
      <c r="L1734" s="57">
        <f>F1734</f>
        <v>1</v>
      </c>
      <c r="M1734" s="101">
        <v>1</v>
      </c>
      <c r="N1734" s="133">
        <f>M1734*L1734</f>
        <v>1</v>
      </c>
      <c r="O1734" s="25"/>
      <c r="P1734" s="25"/>
      <c r="Q1734" s="11">
        <f t="shared" si="817"/>
        <v>0</v>
      </c>
      <c r="R1734" s="11">
        <f t="shared" si="818"/>
        <v>0</v>
      </c>
      <c r="S1734" s="42">
        <f t="shared" si="819"/>
        <v>0</v>
      </c>
      <c r="T1734" s="42"/>
      <c r="U1734" s="91"/>
      <c r="V1734" s="91"/>
      <c r="W1734" s="91"/>
      <c r="X1734" s="91"/>
      <c r="Y1734" s="91"/>
    </row>
    <row r="1735" spans="1:25" s="86" customFormat="1" ht="22.5" customHeight="1" x14ac:dyDescent="0.25">
      <c r="A1735" s="65" t="s">
        <v>85</v>
      </c>
      <c r="B1735" s="65"/>
      <c r="C1735" s="65"/>
      <c r="D1735" s="49" t="s">
        <v>1605</v>
      </c>
      <c r="E1735" s="66"/>
      <c r="F1735" s="67"/>
      <c r="G1735" s="66"/>
      <c r="H1735" s="66"/>
      <c r="I1735" s="66"/>
      <c r="J1735" s="66"/>
      <c r="K1735" s="66"/>
      <c r="L1735" s="144"/>
      <c r="M1735" s="98"/>
      <c r="N1735" s="105"/>
      <c r="O1735" s="68"/>
      <c r="P1735" s="68"/>
      <c r="Q1735" s="39"/>
      <c r="R1735" s="39"/>
      <c r="S1735" s="68"/>
      <c r="T1735" s="68"/>
      <c r="U1735" s="85"/>
      <c r="V1735" s="85"/>
      <c r="W1735" s="85"/>
      <c r="X1735" s="85"/>
      <c r="Y1735" s="85"/>
    </row>
    <row r="1736" spans="1:25" s="92" customFormat="1" ht="32.25" customHeight="1" x14ac:dyDescent="0.25">
      <c r="A1736" s="44" t="s">
        <v>2487</v>
      </c>
      <c r="B1736" s="230" t="s">
        <v>1624</v>
      </c>
      <c r="C1736" s="44" t="s">
        <v>90</v>
      </c>
      <c r="D1736" s="51" t="s">
        <v>92</v>
      </c>
      <c r="E1736" s="41" t="s">
        <v>3</v>
      </c>
      <c r="F1736" s="71"/>
      <c r="G1736" s="41"/>
      <c r="H1736" s="41"/>
      <c r="I1736" s="43"/>
      <c r="J1736" s="43"/>
      <c r="K1736" s="43">
        <f>SUM(K1737:K1740)</f>
        <v>7.05</v>
      </c>
      <c r="L1736" s="43"/>
      <c r="M1736" s="100"/>
      <c r="N1736" s="43">
        <f>K1736</f>
        <v>7.05</v>
      </c>
      <c r="O1736" s="42"/>
      <c r="P1736" s="42"/>
      <c r="Q1736" s="46">
        <f t="shared" si="817"/>
        <v>0</v>
      </c>
      <c r="R1736" s="46">
        <f t="shared" si="818"/>
        <v>0</v>
      </c>
      <c r="S1736" s="42">
        <f t="shared" si="819"/>
        <v>0</v>
      </c>
      <c r="T1736" s="42" t="s">
        <v>93</v>
      </c>
      <c r="U1736" s="91"/>
      <c r="V1736" s="91"/>
      <c r="W1736" s="91"/>
      <c r="X1736" s="91"/>
      <c r="Y1736" s="91"/>
    </row>
    <row r="1737" spans="1:25" s="152" customFormat="1" ht="16.5" customHeight="1" x14ac:dyDescent="0.25">
      <c r="A1737" s="19" t="s">
        <v>2488</v>
      </c>
      <c r="B1737" s="23"/>
      <c r="C1737" s="23" t="s">
        <v>91</v>
      </c>
      <c r="D1737" s="214" t="s">
        <v>1207</v>
      </c>
      <c r="E1737" s="28" t="s">
        <v>1228</v>
      </c>
      <c r="F1737" s="59"/>
      <c r="G1737" s="28">
        <v>0.15</v>
      </c>
      <c r="H1737" s="28">
        <v>0.15</v>
      </c>
      <c r="I1737" s="11">
        <f>(G1737+H1737)*2</f>
        <v>0.6</v>
      </c>
      <c r="J1737" s="74">
        <v>1.05</v>
      </c>
      <c r="K1737" s="189">
        <f>I1737*J1737</f>
        <v>0.63</v>
      </c>
      <c r="L1737" s="11">
        <f>J1737</f>
        <v>1.05</v>
      </c>
      <c r="M1737" s="101">
        <v>1.1000000000000001</v>
      </c>
      <c r="N1737" s="133">
        <f>M1737*L1737</f>
        <v>1.155</v>
      </c>
      <c r="O1737" s="25"/>
      <c r="P1737" s="25"/>
      <c r="Q1737" s="11">
        <f t="shared" si="817"/>
        <v>0</v>
      </c>
      <c r="R1737" s="11">
        <f t="shared" si="818"/>
        <v>0</v>
      </c>
      <c r="S1737" s="42">
        <f t="shared" si="819"/>
        <v>0</v>
      </c>
      <c r="T1737" s="25"/>
      <c r="U1737" s="151"/>
      <c r="V1737" s="151"/>
      <c r="W1737" s="151"/>
      <c r="X1737" s="151"/>
      <c r="Y1737" s="151"/>
    </row>
    <row r="1738" spans="1:25" s="152" customFormat="1" ht="16.5" customHeight="1" x14ac:dyDescent="0.25">
      <c r="A1738" s="19" t="s">
        <v>2489</v>
      </c>
      <c r="B1738" s="23"/>
      <c r="C1738" s="23" t="s">
        <v>91</v>
      </c>
      <c r="D1738" s="214" t="s">
        <v>1620</v>
      </c>
      <c r="E1738" s="28" t="s">
        <v>1228</v>
      </c>
      <c r="F1738" s="59"/>
      <c r="G1738" s="28">
        <v>1.1000000000000001</v>
      </c>
      <c r="H1738" s="28">
        <v>0.35</v>
      </c>
      <c r="I1738" s="11">
        <f t="shared" ref="I1738:I1739" si="839">(G1738+H1738)*2</f>
        <v>2.9</v>
      </c>
      <c r="J1738" s="74">
        <v>0.32</v>
      </c>
      <c r="K1738" s="189">
        <f t="shared" ref="K1738:K1739" si="840">I1738*J1738</f>
        <v>0.93</v>
      </c>
      <c r="L1738" s="11">
        <f t="shared" ref="L1738:L1739" si="841">J1738</f>
        <v>0.32</v>
      </c>
      <c r="M1738" s="101">
        <v>1.1000000000000001</v>
      </c>
      <c r="N1738" s="107">
        <f t="shared" ref="N1738:N1739" si="842">M1738*L1738</f>
        <v>0.35199999999999998</v>
      </c>
      <c r="O1738" s="25"/>
      <c r="P1738" s="25"/>
      <c r="Q1738" s="11">
        <f t="shared" si="817"/>
        <v>0</v>
      </c>
      <c r="R1738" s="11">
        <f t="shared" si="818"/>
        <v>0</v>
      </c>
      <c r="S1738" s="42">
        <f t="shared" si="819"/>
        <v>0</v>
      </c>
      <c r="T1738" s="25"/>
      <c r="U1738" s="151"/>
      <c r="V1738" s="151"/>
      <c r="W1738" s="151"/>
      <c r="X1738" s="151"/>
      <c r="Y1738" s="151"/>
    </row>
    <row r="1739" spans="1:25" s="152" customFormat="1" ht="16.5" customHeight="1" x14ac:dyDescent="0.25">
      <c r="A1739" s="19" t="s">
        <v>2490</v>
      </c>
      <c r="B1739" s="23"/>
      <c r="C1739" s="23" t="s">
        <v>91</v>
      </c>
      <c r="D1739" s="214" t="s">
        <v>1208</v>
      </c>
      <c r="E1739" s="28" t="s">
        <v>1228</v>
      </c>
      <c r="F1739" s="59"/>
      <c r="G1739" s="28">
        <v>1.2</v>
      </c>
      <c r="H1739" s="28">
        <v>0.3</v>
      </c>
      <c r="I1739" s="11">
        <f t="shared" si="839"/>
        <v>3</v>
      </c>
      <c r="J1739" s="74">
        <v>1.66</v>
      </c>
      <c r="K1739" s="189">
        <f t="shared" si="840"/>
        <v>4.9800000000000004</v>
      </c>
      <c r="L1739" s="11">
        <f t="shared" si="841"/>
        <v>1.66</v>
      </c>
      <c r="M1739" s="101">
        <v>1.1000000000000001</v>
      </c>
      <c r="N1739" s="107">
        <f t="shared" si="842"/>
        <v>1.8260000000000001</v>
      </c>
      <c r="O1739" s="25"/>
      <c r="P1739" s="25"/>
      <c r="Q1739" s="11">
        <f t="shared" si="817"/>
        <v>0</v>
      </c>
      <c r="R1739" s="11">
        <f t="shared" si="818"/>
        <v>0</v>
      </c>
      <c r="S1739" s="42">
        <f t="shared" si="819"/>
        <v>0</v>
      </c>
      <c r="T1739" s="25"/>
      <c r="U1739" s="151"/>
      <c r="V1739" s="151"/>
      <c r="W1739" s="151"/>
      <c r="X1739" s="151"/>
      <c r="Y1739" s="151"/>
    </row>
    <row r="1740" spans="1:25" s="152" customFormat="1" ht="24" customHeight="1" x14ac:dyDescent="0.25">
      <c r="A1740" s="19" t="s">
        <v>2491</v>
      </c>
      <c r="B1740" s="23"/>
      <c r="C1740" s="23" t="s">
        <v>91</v>
      </c>
      <c r="D1740" s="214" t="s">
        <v>1210</v>
      </c>
      <c r="E1740" s="28" t="s">
        <v>17</v>
      </c>
      <c r="F1740" s="200">
        <v>1</v>
      </c>
      <c r="G1740" s="28"/>
      <c r="H1740" s="28"/>
      <c r="I1740" s="26"/>
      <c r="J1740" s="26"/>
      <c r="K1740" s="15">
        <v>0.51</v>
      </c>
      <c r="L1740" s="15">
        <f t="shared" ref="L1740" si="843">F1740</f>
        <v>1</v>
      </c>
      <c r="M1740" s="101">
        <v>1</v>
      </c>
      <c r="N1740" s="15">
        <f t="shared" ref="N1740" si="844">M1740*L1740</f>
        <v>1</v>
      </c>
      <c r="O1740" s="25"/>
      <c r="P1740" s="25"/>
      <c r="Q1740" s="11">
        <f t="shared" si="817"/>
        <v>0</v>
      </c>
      <c r="R1740" s="11">
        <f t="shared" si="818"/>
        <v>0</v>
      </c>
      <c r="S1740" s="42">
        <f t="shared" si="819"/>
        <v>0</v>
      </c>
      <c r="T1740" s="25"/>
      <c r="U1740" s="151"/>
      <c r="V1740" s="151"/>
      <c r="W1740" s="151"/>
      <c r="X1740" s="151"/>
      <c r="Y1740" s="151"/>
    </row>
    <row r="1741" spans="1:25" s="88" customFormat="1" ht="27" customHeight="1" x14ac:dyDescent="0.25">
      <c r="A1741" s="44" t="s">
        <v>2492</v>
      </c>
      <c r="B1741" s="230" t="s">
        <v>1627</v>
      </c>
      <c r="C1741" s="40" t="s">
        <v>90</v>
      </c>
      <c r="D1741" s="72" t="s">
        <v>192</v>
      </c>
      <c r="E1741" s="41" t="s">
        <v>17</v>
      </c>
      <c r="F1741" s="71">
        <f>F1742+F1743+F1744</f>
        <v>28</v>
      </c>
      <c r="G1741" s="71"/>
      <c r="H1741" s="71"/>
      <c r="I1741" s="71"/>
      <c r="J1741" s="71"/>
      <c r="K1741" s="73"/>
      <c r="L1741" s="170">
        <f>F1741</f>
        <v>28</v>
      </c>
      <c r="M1741" s="102">
        <v>1</v>
      </c>
      <c r="N1741" s="108">
        <f t="shared" ref="N1741:N1745" si="845">M1741*L1741</f>
        <v>28</v>
      </c>
      <c r="O1741" s="42"/>
      <c r="P1741" s="42"/>
      <c r="Q1741" s="46">
        <f t="shared" si="817"/>
        <v>0</v>
      </c>
      <c r="R1741" s="46">
        <f t="shared" si="818"/>
        <v>0</v>
      </c>
      <c r="S1741" s="42">
        <f t="shared" si="819"/>
        <v>0</v>
      </c>
      <c r="T1741" s="63"/>
      <c r="U1741" s="87"/>
      <c r="V1741" s="87"/>
      <c r="W1741" s="87"/>
      <c r="X1741" s="87"/>
      <c r="Y1741" s="87"/>
    </row>
    <row r="1742" spans="1:25" s="112" customFormat="1" ht="31.5" customHeight="1" x14ac:dyDescent="0.25">
      <c r="A1742" s="19" t="s">
        <v>2493</v>
      </c>
      <c r="B1742" s="23"/>
      <c r="C1742" s="19" t="s">
        <v>91</v>
      </c>
      <c r="D1742" s="220" t="s">
        <v>1606</v>
      </c>
      <c r="E1742" s="28" t="s">
        <v>17</v>
      </c>
      <c r="F1742" s="59">
        <v>24</v>
      </c>
      <c r="G1742" s="59"/>
      <c r="H1742" s="59"/>
      <c r="I1742" s="59"/>
      <c r="J1742" s="71"/>
      <c r="K1742" s="192"/>
      <c r="L1742" s="58">
        <f t="shared" ref="L1742:L1744" si="846">F1742</f>
        <v>24</v>
      </c>
      <c r="M1742" s="101">
        <v>1</v>
      </c>
      <c r="N1742" s="133">
        <f t="shared" si="845"/>
        <v>24</v>
      </c>
      <c r="O1742" s="25"/>
      <c r="P1742" s="25"/>
      <c r="Q1742" s="11">
        <f t="shared" si="817"/>
        <v>0</v>
      </c>
      <c r="R1742" s="11">
        <f t="shared" si="818"/>
        <v>0</v>
      </c>
      <c r="S1742" s="42">
        <f t="shared" si="819"/>
        <v>0</v>
      </c>
      <c r="T1742" s="60"/>
      <c r="U1742" s="111"/>
      <c r="V1742" s="111"/>
      <c r="W1742" s="111"/>
      <c r="X1742" s="111"/>
      <c r="Y1742" s="111"/>
    </row>
    <row r="1743" spans="1:25" s="152" customFormat="1" ht="34.5" customHeight="1" x14ac:dyDescent="0.2">
      <c r="A1743" s="19" t="s">
        <v>2494</v>
      </c>
      <c r="B1743" s="23"/>
      <c r="C1743" s="23" t="s">
        <v>91</v>
      </c>
      <c r="D1743" s="214" t="s">
        <v>1600</v>
      </c>
      <c r="E1743" s="14" t="s">
        <v>17</v>
      </c>
      <c r="F1743" s="205">
        <v>1</v>
      </c>
      <c r="G1743" s="149"/>
      <c r="H1743" s="28"/>
      <c r="I1743" s="11"/>
      <c r="J1743" s="171"/>
      <c r="K1743" s="11"/>
      <c r="L1743" s="58">
        <f t="shared" si="846"/>
        <v>1</v>
      </c>
      <c r="M1743" s="101">
        <v>1</v>
      </c>
      <c r="N1743" s="107">
        <f t="shared" si="845"/>
        <v>1</v>
      </c>
      <c r="O1743" s="25"/>
      <c r="P1743" s="25"/>
      <c r="Q1743" s="11">
        <f t="shared" si="817"/>
        <v>0</v>
      </c>
      <c r="R1743" s="11">
        <f t="shared" si="818"/>
        <v>0</v>
      </c>
      <c r="S1743" s="42">
        <f t="shared" si="819"/>
        <v>0</v>
      </c>
      <c r="T1743" s="25"/>
      <c r="U1743" s="151"/>
      <c r="V1743" s="151"/>
      <c r="W1743" s="151"/>
      <c r="X1743" s="151"/>
      <c r="Y1743" s="151"/>
    </row>
    <row r="1744" spans="1:25" s="152" customFormat="1" ht="34.5" customHeight="1" x14ac:dyDescent="0.2">
      <c r="A1744" s="19" t="s">
        <v>2495</v>
      </c>
      <c r="B1744" s="23"/>
      <c r="C1744" s="23" t="s">
        <v>91</v>
      </c>
      <c r="D1744" s="220" t="s">
        <v>1621</v>
      </c>
      <c r="E1744" s="14" t="s">
        <v>17</v>
      </c>
      <c r="F1744" s="209">
        <v>3</v>
      </c>
      <c r="G1744" s="149"/>
      <c r="H1744" s="28"/>
      <c r="I1744" s="11"/>
      <c r="J1744" s="210"/>
      <c r="K1744" s="11"/>
      <c r="L1744" s="58">
        <f t="shared" si="846"/>
        <v>3</v>
      </c>
      <c r="M1744" s="101">
        <v>1</v>
      </c>
      <c r="N1744" s="107">
        <f t="shared" si="845"/>
        <v>3</v>
      </c>
      <c r="O1744" s="25"/>
      <c r="P1744" s="25"/>
      <c r="Q1744" s="11">
        <f t="shared" si="817"/>
        <v>0</v>
      </c>
      <c r="R1744" s="11">
        <f t="shared" si="818"/>
        <v>0</v>
      </c>
      <c r="S1744" s="42">
        <f t="shared" si="819"/>
        <v>0</v>
      </c>
      <c r="T1744" s="25"/>
      <c r="U1744" s="151"/>
      <c r="V1744" s="151"/>
      <c r="W1744" s="151"/>
      <c r="X1744" s="151"/>
      <c r="Y1744" s="151"/>
    </row>
    <row r="1745" spans="1:25" s="92" customFormat="1" ht="18.75" customHeight="1" x14ac:dyDescent="0.25">
      <c r="A1745" s="44" t="s">
        <v>2496</v>
      </c>
      <c r="B1745" s="230" t="s">
        <v>1628</v>
      </c>
      <c r="C1745" s="44" t="s">
        <v>90</v>
      </c>
      <c r="D1745" s="51" t="s">
        <v>747</v>
      </c>
      <c r="E1745" s="41" t="s">
        <v>3</v>
      </c>
      <c r="F1745" s="78">
        <f>F1746</f>
        <v>5.05</v>
      </c>
      <c r="G1745" s="41"/>
      <c r="H1745" s="41"/>
      <c r="I1745" s="41"/>
      <c r="J1745" s="41"/>
      <c r="K1745" s="71"/>
      <c r="L1745" s="78">
        <f>L1746</f>
        <v>5.05</v>
      </c>
      <c r="M1745" s="102">
        <v>1</v>
      </c>
      <c r="N1745" s="108">
        <f t="shared" si="845"/>
        <v>5.05</v>
      </c>
      <c r="O1745" s="42"/>
      <c r="P1745" s="42"/>
      <c r="Q1745" s="46">
        <f t="shared" si="817"/>
        <v>0</v>
      </c>
      <c r="R1745" s="46">
        <f t="shared" si="818"/>
        <v>0</v>
      </c>
      <c r="S1745" s="42">
        <f t="shared" si="819"/>
        <v>0</v>
      </c>
      <c r="T1745" s="62"/>
    </row>
    <row r="1746" spans="1:25" s="152" customFormat="1" ht="45" x14ac:dyDescent="0.25">
      <c r="A1746" s="23" t="s">
        <v>2497</v>
      </c>
      <c r="B1746" s="19"/>
      <c r="C1746" s="19" t="s">
        <v>91</v>
      </c>
      <c r="D1746" s="214" t="s">
        <v>1602</v>
      </c>
      <c r="E1746" s="14" t="s">
        <v>3</v>
      </c>
      <c r="F1746" s="202">
        <v>5.05</v>
      </c>
      <c r="G1746" s="14"/>
      <c r="H1746" s="14"/>
      <c r="I1746" s="14"/>
      <c r="J1746" s="14"/>
      <c r="K1746" s="58"/>
      <c r="L1746" s="57">
        <f>F1746</f>
        <v>5.05</v>
      </c>
      <c r="M1746" s="101">
        <v>1.1000000000000001</v>
      </c>
      <c r="N1746" s="107">
        <f>ROUND(M1746*L1746,2)</f>
        <v>5.56</v>
      </c>
      <c r="O1746" s="11"/>
      <c r="P1746" s="11"/>
      <c r="Q1746" s="11">
        <f t="shared" si="817"/>
        <v>0</v>
      </c>
      <c r="R1746" s="11">
        <f t="shared" si="818"/>
        <v>0</v>
      </c>
      <c r="S1746" s="42">
        <f t="shared" si="819"/>
        <v>0</v>
      </c>
      <c r="T1746" s="60"/>
      <c r="U1746" s="151"/>
    </row>
    <row r="1747" spans="1:25" s="92" customFormat="1" ht="18.75" customHeight="1" x14ac:dyDescent="0.25">
      <c r="A1747" s="44" t="s">
        <v>2498</v>
      </c>
      <c r="B1747" s="230" t="s">
        <v>1626</v>
      </c>
      <c r="C1747" s="44" t="s">
        <v>90</v>
      </c>
      <c r="D1747" s="51" t="s">
        <v>876</v>
      </c>
      <c r="E1747" s="41" t="s">
        <v>3</v>
      </c>
      <c r="F1747" s="78">
        <f>F1748+F1750</f>
        <v>2.19</v>
      </c>
      <c r="G1747" s="41"/>
      <c r="H1747" s="41"/>
      <c r="I1747" s="41"/>
      <c r="J1747" s="41"/>
      <c r="K1747" s="71"/>
      <c r="L1747" s="78">
        <f>F1747</f>
        <v>2.19</v>
      </c>
      <c r="M1747" s="102">
        <v>1</v>
      </c>
      <c r="N1747" s="108">
        <f t="shared" ref="N1747:N1752" si="847">ROUND(M1747*L1747,2)</f>
        <v>2.19</v>
      </c>
      <c r="O1747" s="42"/>
      <c r="P1747" s="42"/>
      <c r="Q1747" s="46">
        <f t="shared" si="817"/>
        <v>0</v>
      </c>
      <c r="R1747" s="46">
        <f t="shared" si="818"/>
        <v>0</v>
      </c>
      <c r="S1747" s="42">
        <f t="shared" si="819"/>
        <v>0</v>
      </c>
      <c r="T1747" s="62" t="s">
        <v>700</v>
      </c>
    </row>
    <row r="1748" spans="1:25" s="152" customFormat="1" ht="31.5" customHeight="1" x14ac:dyDescent="0.25">
      <c r="A1748" s="19" t="s">
        <v>2499</v>
      </c>
      <c r="B1748" s="19"/>
      <c r="C1748" s="114" t="s">
        <v>91</v>
      </c>
      <c r="D1748" s="69" t="s">
        <v>424</v>
      </c>
      <c r="E1748" s="118" t="s">
        <v>3</v>
      </c>
      <c r="F1748" s="57">
        <v>0.59</v>
      </c>
      <c r="G1748" s="14"/>
      <c r="H1748" s="14"/>
      <c r="I1748" s="14"/>
      <c r="J1748" s="45"/>
      <c r="K1748" s="195"/>
      <c r="L1748" s="57">
        <f>F1748</f>
        <v>0.59</v>
      </c>
      <c r="M1748" s="101">
        <v>1.1000000000000001</v>
      </c>
      <c r="N1748" s="107">
        <f t="shared" si="847"/>
        <v>0.65</v>
      </c>
      <c r="O1748" s="11"/>
      <c r="P1748" s="11"/>
      <c r="Q1748" s="11">
        <f t="shared" si="817"/>
        <v>0</v>
      </c>
      <c r="R1748" s="11">
        <f t="shared" si="818"/>
        <v>0</v>
      </c>
      <c r="S1748" s="42">
        <f t="shared" si="819"/>
        <v>0</v>
      </c>
      <c r="T1748" s="60"/>
      <c r="U1748" s="151"/>
    </row>
    <row r="1749" spans="1:25" s="152" customFormat="1" ht="25.5" customHeight="1" x14ac:dyDescent="0.25">
      <c r="A1749" s="19" t="s">
        <v>2585</v>
      </c>
      <c r="B1749" s="19"/>
      <c r="C1749" s="19" t="s">
        <v>91</v>
      </c>
      <c r="D1749" s="69" t="s">
        <v>2574</v>
      </c>
      <c r="E1749" s="14" t="s">
        <v>2</v>
      </c>
      <c r="F1749" s="294">
        <f>F1748</f>
        <v>0.59</v>
      </c>
      <c r="G1749" s="294"/>
      <c r="H1749" s="294"/>
      <c r="I1749" s="294"/>
      <c r="J1749" s="294"/>
      <c r="K1749" s="294">
        <f>F1749</f>
        <v>0.59</v>
      </c>
      <c r="L1749" s="57">
        <f t="shared" ref="L1749:L1751" si="848">F1749</f>
        <v>0.59</v>
      </c>
      <c r="M1749" s="295">
        <v>0.7</v>
      </c>
      <c r="N1749" s="107">
        <f t="shared" si="847"/>
        <v>0.41</v>
      </c>
      <c r="O1749" s="11"/>
      <c r="P1749" s="11"/>
      <c r="Q1749" s="11">
        <f t="shared" si="817"/>
        <v>0</v>
      </c>
      <c r="R1749" s="11">
        <f t="shared" si="818"/>
        <v>0</v>
      </c>
      <c r="S1749" s="42">
        <f t="shared" si="819"/>
        <v>0</v>
      </c>
      <c r="T1749" s="60"/>
    </row>
    <row r="1750" spans="1:25" s="152" customFormat="1" ht="31.5" customHeight="1" x14ac:dyDescent="0.25">
      <c r="A1750" s="19" t="s">
        <v>2500</v>
      </c>
      <c r="B1750" s="19"/>
      <c r="C1750" s="114" t="s">
        <v>91</v>
      </c>
      <c r="D1750" s="69" t="s">
        <v>172</v>
      </c>
      <c r="E1750" s="118" t="s">
        <v>3</v>
      </c>
      <c r="F1750" s="57">
        <v>1.6</v>
      </c>
      <c r="G1750" s="14"/>
      <c r="H1750" s="14"/>
      <c r="I1750" s="14"/>
      <c r="J1750" s="45"/>
      <c r="K1750" s="195"/>
      <c r="L1750" s="57">
        <f t="shared" si="848"/>
        <v>1.6</v>
      </c>
      <c r="M1750" s="101">
        <v>1.1000000000000001</v>
      </c>
      <c r="N1750" s="107">
        <f t="shared" si="847"/>
        <v>1.76</v>
      </c>
      <c r="O1750" s="11"/>
      <c r="P1750" s="11"/>
      <c r="Q1750" s="11">
        <f t="shared" si="817"/>
        <v>0</v>
      </c>
      <c r="R1750" s="11">
        <f t="shared" si="818"/>
        <v>0</v>
      </c>
      <c r="S1750" s="42">
        <f t="shared" si="819"/>
        <v>0</v>
      </c>
      <c r="T1750" s="60"/>
      <c r="U1750" s="151"/>
    </row>
    <row r="1751" spans="1:25" s="152" customFormat="1" ht="25.5" customHeight="1" x14ac:dyDescent="0.25">
      <c r="A1751" s="19" t="s">
        <v>2585</v>
      </c>
      <c r="B1751" s="19"/>
      <c r="C1751" s="19" t="s">
        <v>91</v>
      </c>
      <c r="D1751" s="69" t="s">
        <v>2516</v>
      </c>
      <c r="E1751" s="14" t="s">
        <v>2</v>
      </c>
      <c r="F1751" s="294">
        <f>F1750</f>
        <v>1.6</v>
      </c>
      <c r="G1751" s="294"/>
      <c r="H1751" s="294"/>
      <c r="I1751" s="294"/>
      <c r="J1751" s="294"/>
      <c r="K1751" s="294">
        <f>F1751</f>
        <v>1.6</v>
      </c>
      <c r="L1751" s="57">
        <f t="shared" si="848"/>
        <v>1.6</v>
      </c>
      <c r="M1751" s="295">
        <v>1</v>
      </c>
      <c r="N1751" s="107">
        <f t="shared" si="847"/>
        <v>1.6</v>
      </c>
      <c r="O1751" s="11"/>
      <c r="P1751" s="11"/>
      <c r="Q1751" s="11">
        <f t="shared" si="817"/>
        <v>0</v>
      </c>
      <c r="R1751" s="11">
        <f t="shared" si="818"/>
        <v>0</v>
      </c>
      <c r="S1751" s="42">
        <f t="shared" si="819"/>
        <v>0</v>
      </c>
      <c r="T1751" s="60"/>
    </row>
    <row r="1752" spans="1:25" s="201" customFormat="1" ht="31.5" customHeight="1" x14ac:dyDescent="0.25">
      <c r="A1752" s="44" t="s">
        <v>2501</v>
      </c>
      <c r="B1752" s="233" t="s">
        <v>1845</v>
      </c>
      <c r="C1752" s="40" t="s">
        <v>90</v>
      </c>
      <c r="D1752" s="224" t="s">
        <v>1442</v>
      </c>
      <c r="E1752" s="211" t="s">
        <v>17</v>
      </c>
      <c r="F1752" s="177">
        <f>F1753+F1754</f>
        <v>26</v>
      </c>
      <c r="G1752" s="177"/>
      <c r="H1752" s="177"/>
      <c r="I1752" s="177"/>
      <c r="J1752" s="177"/>
      <c r="K1752" s="177"/>
      <c r="L1752" s="291">
        <f t="shared" ref="L1752:L1754" si="849">F1752</f>
        <v>26</v>
      </c>
      <c r="M1752" s="102">
        <v>1</v>
      </c>
      <c r="N1752" s="108">
        <f t="shared" si="847"/>
        <v>26</v>
      </c>
      <c r="O1752" s="397"/>
      <c r="P1752" s="397"/>
      <c r="Q1752" s="46">
        <f t="shared" si="817"/>
        <v>0</v>
      </c>
      <c r="R1752" s="46">
        <f t="shared" si="818"/>
        <v>0</v>
      </c>
      <c r="S1752" s="42">
        <f t="shared" si="819"/>
        <v>0</v>
      </c>
      <c r="T1752" s="62" t="s">
        <v>94</v>
      </c>
      <c r="U1752" s="174"/>
    </row>
    <row r="1753" spans="1:25" s="95" customFormat="1" ht="31.5" customHeight="1" x14ac:dyDescent="0.25">
      <c r="A1753" s="23" t="s">
        <v>2502</v>
      </c>
      <c r="B1753" s="110"/>
      <c r="C1753" s="110" t="s">
        <v>91</v>
      </c>
      <c r="D1753" s="219" t="s">
        <v>1603</v>
      </c>
      <c r="E1753" s="110" t="s">
        <v>17</v>
      </c>
      <c r="F1753" s="110">
        <v>2</v>
      </c>
      <c r="G1753" s="110"/>
      <c r="H1753" s="110"/>
      <c r="I1753" s="110"/>
      <c r="J1753" s="110"/>
      <c r="K1753" s="110"/>
      <c r="L1753" s="58">
        <f>F1753</f>
        <v>2</v>
      </c>
      <c r="M1753" s="101">
        <v>1</v>
      </c>
      <c r="N1753" s="107">
        <f t="shared" ref="N1753:N1754" si="850">ROUND(M1753*L1753,2)</f>
        <v>2</v>
      </c>
      <c r="O1753" s="208"/>
      <c r="P1753" s="208"/>
      <c r="Q1753" s="11">
        <f t="shared" si="817"/>
        <v>0</v>
      </c>
      <c r="R1753" s="11">
        <f t="shared" si="818"/>
        <v>0</v>
      </c>
      <c r="S1753" s="42">
        <f t="shared" si="819"/>
        <v>0</v>
      </c>
      <c r="T1753" s="208"/>
      <c r="U1753" s="36"/>
    </row>
    <row r="1754" spans="1:25" s="95" customFormat="1" x14ac:dyDescent="0.25">
      <c r="A1754" s="23" t="s">
        <v>2503</v>
      </c>
      <c r="B1754" s="110"/>
      <c r="C1754" s="110" t="s">
        <v>91</v>
      </c>
      <c r="D1754" s="214" t="s">
        <v>1622</v>
      </c>
      <c r="E1754" s="110" t="s">
        <v>17</v>
      </c>
      <c r="F1754" s="110">
        <v>24</v>
      </c>
      <c r="G1754" s="110"/>
      <c r="H1754" s="110"/>
      <c r="I1754" s="110"/>
      <c r="J1754" s="110"/>
      <c r="K1754" s="110"/>
      <c r="L1754" s="57">
        <f t="shared" si="849"/>
        <v>24</v>
      </c>
      <c r="M1754" s="101">
        <v>1</v>
      </c>
      <c r="N1754" s="107">
        <f t="shared" si="850"/>
        <v>24</v>
      </c>
      <c r="O1754" s="208"/>
      <c r="P1754" s="208"/>
      <c r="Q1754" s="11">
        <f t="shared" si="817"/>
        <v>0</v>
      </c>
      <c r="R1754" s="11">
        <f t="shared" si="818"/>
        <v>0</v>
      </c>
      <c r="S1754" s="42">
        <f t="shared" si="819"/>
        <v>0</v>
      </c>
      <c r="T1754" s="208"/>
      <c r="U1754" s="36"/>
    </row>
    <row r="1755" spans="1:25" s="86" customFormat="1" ht="22.5" customHeight="1" x14ac:dyDescent="0.25">
      <c r="A1755" s="65" t="s">
        <v>86</v>
      </c>
      <c r="B1755" s="65"/>
      <c r="C1755" s="65"/>
      <c r="D1755" s="49" t="s">
        <v>1607</v>
      </c>
      <c r="E1755" s="66"/>
      <c r="F1755" s="67"/>
      <c r="G1755" s="66"/>
      <c r="H1755" s="66"/>
      <c r="I1755" s="66"/>
      <c r="J1755" s="66"/>
      <c r="K1755" s="66"/>
      <c r="L1755" s="144"/>
      <c r="M1755" s="98"/>
      <c r="N1755" s="105"/>
      <c r="O1755" s="68"/>
      <c r="P1755" s="68"/>
      <c r="Q1755" s="39"/>
      <c r="R1755" s="39"/>
      <c r="S1755" s="68"/>
      <c r="T1755" s="68"/>
      <c r="U1755" s="85"/>
      <c r="V1755" s="85"/>
      <c r="W1755" s="85"/>
      <c r="X1755" s="85"/>
      <c r="Y1755" s="85"/>
    </row>
    <row r="1756" spans="1:25" s="92" customFormat="1" ht="32.25" customHeight="1" x14ac:dyDescent="0.25">
      <c r="A1756" s="44" t="s">
        <v>2504</v>
      </c>
      <c r="B1756" s="230" t="s">
        <v>1624</v>
      </c>
      <c r="C1756" s="44" t="s">
        <v>90</v>
      </c>
      <c r="D1756" s="51" t="s">
        <v>92</v>
      </c>
      <c r="E1756" s="41" t="s">
        <v>3</v>
      </c>
      <c r="F1756" s="71"/>
      <c r="G1756" s="41"/>
      <c r="H1756" s="41"/>
      <c r="I1756" s="43"/>
      <c r="J1756" s="43"/>
      <c r="K1756" s="43">
        <f>SUM(K1757:K1757)</f>
        <v>0.23</v>
      </c>
      <c r="L1756" s="43"/>
      <c r="M1756" s="100"/>
      <c r="N1756" s="43">
        <f>K1756</f>
        <v>0.23</v>
      </c>
      <c r="O1756" s="42"/>
      <c r="P1756" s="42"/>
      <c r="Q1756" s="46">
        <f t="shared" si="817"/>
        <v>0</v>
      </c>
      <c r="R1756" s="46">
        <f t="shared" si="818"/>
        <v>0</v>
      </c>
      <c r="S1756" s="42">
        <f t="shared" si="819"/>
        <v>0</v>
      </c>
      <c r="T1756" s="42" t="s">
        <v>93</v>
      </c>
      <c r="U1756" s="91"/>
      <c r="V1756" s="91"/>
      <c r="W1756" s="91"/>
      <c r="X1756" s="91"/>
      <c r="Y1756" s="91"/>
    </row>
    <row r="1757" spans="1:25" s="152" customFormat="1" ht="16.5" customHeight="1" x14ac:dyDescent="0.25">
      <c r="A1757" s="23" t="s">
        <v>2505</v>
      </c>
      <c r="B1757" s="23"/>
      <c r="C1757" s="23" t="s">
        <v>91</v>
      </c>
      <c r="D1757" s="220" t="s">
        <v>585</v>
      </c>
      <c r="E1757" s="28" t="s">
        <v>1228</v>
      </c>
      <c r="F1757" s="59"/>
      <c r="G1757" s="28">
        <v>0.3</v>
      </c>
      <c r="H1757" s="28">
        <v>0.2</v>
      </c>
      <c r="I1757" s="11">
        <f>(G1757+H1757)*2</f>
        <v>1</v>
      </c>
      <c r="J1757" s="74">
        <v>0.23</v>
      </c>
      <c r="K1757" s="189">
        <f>I1757*J1757</f>
        <v>0.23</v>
      </c>
      <c r="L1757" s="11">
        <f>J1757</f>
        <v>0.23</v>
      </c>
      <c r="M1757" s="101">
        <v>1.1000000000000001</v>
      </c>
      <c r="N1757" s="133">
        <f>M1757*L1757</f>
        <v>0.253</v>
      </c>
      <c r="O1757" s="25"/>
      <c r="P1757" s="25"/>
      <c r="Q1757" s="11">
        <f t="shared" ref="Q1757:Q1759" si="851">ROUND(N1757*O1757,2)</f>
        <v>0</v>
      </c>
      <c r="R1757" s="11">
        <f t="shared" ref="R1757:R1759" si="852">ROUND(N1757*P1757,2)</f>
        <v>0</v>
      </c>
      <c r="S1757" s="42">
        <f t="shared" ref="S1757:S1759" si="853">ROUND(Q1757+R1757,2)</f>
        <v>0</v>
      </c>
      <c r="T1757" s="25"/>
      <c r="U1757" s="151"/>
      <c r="V1757" s="151"/>
      <c r="W1757" s="151"/>
      <c r="X1757" s="151"/>
      <c r="Y1757" s="151"/>
    </row>
    <row r="1758" spans="1:25" s="88" customFormat="1" x14ac:dyDescent="0.25">
      <c r="A1758" s="44" t="s">
        <v>2506</v>
      </c>
      <c r="B1758" s="230" t="s">
        <v>1627</v>
      </c>
      <c r="C1758" s="40" t="s">
        <v>90</v>
      </c>
      <c r="D1758" s="72" t="s">
        <v>663</v>
      </c>
      <c r="E1758" s="41" t="s">
        <v>17</v>
      </c>
      <c r="F1758" s="71">
        <f>F1759</f>
        <v>2</v>
      </c>
      <c r="G1758" s="71"/>
      <c r="H1758" s="71"/>
      <c r="I1758" s="71"/>
      <c r="J1758" s="71"/>
      <c r="K1758" s="73"/>
      <c r="L1758" s="73">
        <f>L1759</f>
        <v>2</v>
      </c>
      <c r="M1758" s="102">
        <v>1</v>
      </c>
      <c r="N1758" s="108">
        <f>M1758*L1758</f>
        <v>2</v>
      </c>
      <c r="O1758" s="42"/>
      <c r="P1758" s="42"/>
      <c r="Q1758" s="46">
        <f t="shared" si="851"/>
        <v>0</v>
      </c>
      <c r="R1758" s="46">
        <f t="shared" si="852"/>
        <v>0</v>
      </c>
      <c r="S1758" s="42">
        <f t="shared" si="853"/>
        <v>0</v>
      </c>
      <c r="T1758" s="63"/>
      <c r="U1758" s="87"/>
      <c r="V1758" s="87"/>
      <c r="W1758" s="87"/>
      <c r="X1758" s="87"/>
      <c r="Y1758" s="87"/>
    </row>
    <row r="1759" spans="1:25" s="112" customFormat="1" x14ac:dyDescent="0.25">
      <c r="A1759" s="23" t="s">
        <v>2507</v>
      </c>
      <c r="B1759" s="23"/>
      <c r="C1759" s="19" t="s">
        <v>91</v>
      </c>
      <c r="D1759" s="214" t="s">
        <v>1623</v>
      </c>
      <c r="E1759" s="28" t="s">
        <v>17</v>
      </c>
      <c r="F1759" s="59">
        <v>2</v>
      </c>
      <c r="G1759" s="59"/>
      <c r="H1759" s="59"/>
      <c r="I1759" s="59"/>
      <c r="J1759" s="59"/>
      <c r="K1759" s="58"/>
      <c r="L1759" s="58">
        <f>F1759</f>
        <v>2</v>
      </c>
      <c r="M1759" s="101">
        <v>1</v>
      </c>
      <c r="N1759" s="107">
        <f>M1759*L1759</f>
        <v>2</v>
      </c>
      <c r="O1759" s="25"/>
      <c r="P1759" s="25"/>
      <c r="Q1759" s="11">
        <f t="shared" si="851"/>
        <v>0</v>
      </c>
      <c r="R1759" s="11">
        <f t="shared" si="852"/>
        <v>0</v>
      </c>
      <c r="S1759" s="42">
        <f t="shared" si="853"/>
        <v>0</v>
      </c>
      <c r="T1759" s="60"/>
      <c r="U1759" s="111"/>
      <c r="V1759" s="111"/>
      <c r="W1759" s="111"/>
      <c r="X1759" s="111"/>
      <c r="Y1759" s="111"/>
    </row>
    <row r="1760" spans="1:25" s="312" customFormat="1" ht="33" customHeight="1" x14ac:dyDescent="0.25">
      <c r="A1760" s="65" t="s">
        <v>2593</v>
      </c>
      <c r="B1760" s="307"/>
      <c r="C1760" s="37" t="s">
        <v>90</v>
      </c>
      <c r="D1760" s="308" t="s">
        <v>2592</v>
      </c>
      <c r="E1760" s="66" t="s">
        <v>2594</v>
      </c>
      <c r="F1760" s="67">
        <f>F1761</f>
        <v>1</v>
      </c>
      <c r="G1760" s="67"/>
      <c r="H1760" s="67"/>
      <c r="I1760" s="67"/>
      <c r="J1760" s="67"/>
      <c r="K1760" s="309"/>
      <c r="L1760" s="309">
        <f>F1760</f>
        <v>1</v>
      </c>
      <c r="M1760" s="98">
        <v>1</v>
      </c>
      <c r="N1760" s="105">
        <f>M1760*L1760</f>
        <v>1</v>
      </c>
      <c r="O1760" s="68"/>
      <c r="P1760" s="68"/>
      <c r="Q1760" s="39">
        <f t="shared" ref="Q1760" si="854">ROUND(N1760*O1760,2)</f>
        <v>0</v>
      </c>
      <c r="R1760" s="39">
        <f t="shared" ref="R1760" si="855">ROUND(N1760*P1760,2)</f>
        <v>0</v>
      </c>
      <c r="S1760" s="68">
        <f t="shared" ref="S1760" si="856">ROUND(Q1760+R1760,2)</f>
        <v>0</v>
      </c>
      <c r="T1760" s="310"/>
      <c r="U1760" s="311"/>
      <c r="V1760" s="311"/>
      <c r="W1760" s="311"/>
      <c r="X1760" s="311"/>
      <c r="Y1760" s="311"/>
    </row>
    <row r="1761" spans="1:21" s="95" customFormat="1" ht="21.75" customHeight="1" x14ac:dyDescent="0.25">
      <c r="A1761" s="23" t="s">
        <v>2595</v>
      </c>
      <c r="B1761" s="306"/>
      <c r="C1761" s="19" t="s">
        <v>90</v>
      </c>
      <c r="D1761" s="305" t="s">
        <v>2592</v>
      </c>
      <c r="E1761" s="28" t="s">
        <v>2594</v>
      </c>
      <c r="F1761" s="59">
        <v>1</v>
      </c>
      <c r="G1761" s="59"/>
      <c r="H1761" s="59"/>
      <c r="I1761" s="59"/>
      <c r="J1761" s="59"/>
      <c r="K1761" s="58"/>
      <c r="L1761" s="58">
        <f>F1761</f>
        <v>1</v>
      </c>
      <c r="M1761" s="101">
        <v>1</v>
      </c>
      <c r="N1761" s="357">
        <f>M1761*L1761</f>
        <v>1</v>
      </c>
      <c r="O1761" s="369"/>
      <c r="P1761" s="369"/>
      <c r="Q1761" s="370">
        <f>ROUND(N1761*O1761,2)</f>
        <v>0</v>
      </c>
      <c r="R1761" s="370">
        <f>ROUND(N1761*P1761,2)</f>
        <v>0</v>
      </c>
      <c r="S1761" s="369">
        <f t="shared" ref="S1761" si="857">ROUND(Q1761+R1761,2)</f>
        <v>0</v>
      </c>
      <c r="T1761" s="371"/>
      <c r="U1761" s="36"/>
    </row>
    <row r="1762" spans="1:21" s="349" customFormat="1" x14ac:dyDescent="0.25">
      <c r="A1762" s="350" t="s">
        <v>2632</v>
      </c>
      <c r="B1762" s="346" t="s">
        <v>2630</v>
      </c>
      <c r="C1762" s="351"/>
      <c r="D1762" s="347" t="s">
        <v>2631</v>
      </c>
      <c r="E1762" s="352"/>
      <c r="F1762" s="353"/>
      <c r="G1762" s="353"/>
      <c r="H1762" s="353"/>
      <c r="I1762" s="353"/>
      <c r="J1762" s="353"/>
      <c r="K1762" s="354"/>
      <c r="L1762" s="354"/>
      <c r="M1762" s="355"/>
      <c r="N1762" s="356"/>
      <c r="O1762" s="372"/>
      <c r="P1762" s="372"/>
      <c r="Q1762" s="373"/>
      <c r="R1762" s="373"/>
      <c r="S1762" s="372"/>
      <c r="T1762" s="374"/>
      <c r="U1762" s="348"/>
    </row>
    <row r="1763" spans="1:21" s="367" customFormat="1" ht="20.25" customHeight="1" x14ac:dyDescent="0.25">
      <c r="A1763" s="358" t="s">
        <v>2633</v>
      </c>
      <c r="B1763" s="359"/>
      <c r="C1763" s="360" t="s">
        <v>90</v>
      </c>
      <c r="D1763" s="361" t="s">
        <v>2635</v>
      </c>
      <c r="E1763" s="362" t="s">
        <v>2634</v>
      </c>
      <c r="F1763" s="363"/>
      <c r="G1763" s="363"/>
      <c r="H1763" s="363"/>
      <c r="I1763" s="363"/>
      <c r="J1763" s="363"/>
      <c r="K1763" s="364"/>
      <c r="L1763" s="364">
        <f>25*8</f>
        <v>200</v>
      </c>
      <c r="M1763" s="365"/>
      <c r="N1763" s="368">
        <f>L1763</f>
        <v>200</v>
      </c>
      <c r="O1763" s="375"/>
      <c r="P1763" s="375"/>
      <c r="Q1763" s="376">
        <f>ROUND(N1763*O1763,2)</f>
        <v>0</v>
      </c>
      <c r="R1763" s="376">
        <f>ROUND(N1763*P1763,2)</f>
        <v>0</v>
      </c>
      <c r="S1763" s="375">
        <f t="shared" ref="S1763" si="858">ROUND(Q1763+R1763,2)</f>
        <v>0</v>
      </c>
      <c r="T1763" s="377"/>
      <c r="U1763" s="366"/>
    </row>
    <row r="1764" spans="1:21" s="95" customFormat="1" ht="21.75" customHeight="1" x14ac:dyDescent="0.25">
      <c r="A1764" s="336"/>
      <c r="B1764" s="337"/>
      <c r="C1764" s="338"/>
      <c r="D1764" s="339"/>
      <c r="E1764" s="340"/>
      <c r="F1764" s="135"/>
      <c r="G1764" s="135"/>
      <c r="H1764" s="135"/>
      <c r="I1764" s="135"/>
      <c r="J1764" s="135"/>
      <c r="K1764" s="155"/>
      <c r="L1764" s="155"/>
      <c r="M1764" s="341"/>
      <c r="N1764" s="342"/>
      <c r="O1764" s="343"/>
      <c r="P1764" s="343"/>
      <c r="Q1764" s="344"/>
      <c r="R1764" s="344"/>
      <c r="S1764" s="343"/>
      <c r="T1764" s="345"/>
      <c r="U1764" s="36"/>
    </row>
    <row r="1765" spans="1:21" s="297" customFormat="1" ht="24" customHeight="1" x14ac:dyDescent="0.25">
      <c r="A1765" s="296" t="s">
        <v>2587</v>
      </c>
      <c r="C1765" s="298"/>
      <c r="H1765" s="299"/>
      <c r="J1765" s="299"/>
      <c r="K1765" s="299"/>
      <c r="L1765" s="299"/>
      <c r="M1765" s="299"/>
      <c r="O1765" s="333"/>
      <c r="P1765" s="333"/>
    </row>
    <row r="1766" spans="1:21" s="297" customFormat="1" ht="24" customHeight="1" x14ac:dyDescent="0.25">
      <c r="A1766" s="300" t="s">
        <v>2586</v>
      </c>
      <c r="C1766" s="298"/>
      <c r="H1766" s="299"/>
      <c r="J1766" s="299"/>
      <c r="K1766" s="299"/>
      <c r="L1766" s="299"/>
      <c r="M1766" s="299"/>
      <c r="O1766" s="333"/>
      <c r="P1766" s="333"/>
    </row>
    <row r="1767" spans="1:21" s="297" customFormat="1" ht="24" customHeight="1" x14ac:dyDescent="0.25">
      <c r="A1767" s="300" t="s">
        <v>2588</v>
      </c>
      <c r="C1767" s="298"/>
      <c r="H1767" s="299"/>
      <c r="J1767" s="299"/>
      <c r="K1767" s="299"/>
      <c r="L1767" s="299"/>
      <c r="M1767" s="299"/>
      <c r="O1767" s="333"/>
      <c r="P1767" s="333"/>
    </row>
    <row r="1768" spans="1:21" s="297" customFormat="1" ht="24" customHeight="1" x14ac:dyDescent="0.25">
      <c r="A1768" s="300" t="s">
        <v>2589</v>
      </c>
      <c r="C1768" s="298"/>
      <c r="H1768" s="299"/>
      <c r="J1768" s="299"/>
      <c r="K1768" s="299"/>
      <c r="L1768" s="299"/>
      <c r="M1768" s="299"/>
      <c r="O1768" s="333"/>
      <c r="P1768" s="333"/>
    </row>
    <row r="1769" spans="1:21" s="301" customFormat="1" ht="24" customHeight="1" x14ac:dyDescent="0.25">
      <c r="A1769" s="300" t="s">
        <v>2590</v>
      </c>
      <c r="C1769" s="302"/>
      <c r="D1769" s="303"/>
      <c r="E1769" s="303"/>
      <c r="F1769" s="304"/>
      <c r="O1769" s="334"/>
      <c r="P1769" s="334"/>
    </row>
    <row r="1770" spans="1:21" s="314" customFormat="1" ht="48.75" customHeight="1" x14ac:dyDescent="0.25">
      <c r="A1770" s="313" t="s">
        <v>2591</v>
      </c>
      <c r="H1770" s="315"/>
      <c r="J1770" s="315"/>
      <c r="K1770" s="315"/>
      <c r="L1770" s="315"/>
      <c r="M1770" s="315"/>
      <c r="O1770" s="335"/>
      <c r="P1770" s="335"/>
    </row>
    <row r="1771" spans="1:21" ht="24" customHeight="1" x14ac:dyDescent="0.25">
      <c r="E1771" s="36"/>
      <c r="J1771" s="36"/>
      <c r="K1771" s="36"/>
      <c r="L1771" s="96"/>
      <c r="M1771" s="96"/>
      <c r="N1771" s="272"/>
      <c r="Q1771" s="255"/>
      <c r="R1771" s="255"/>
    </row>
    <row r="1772" spans="1:21" x14ac:dyDescent="0.25">
      <c r="E1772" s="36"/>
      <c r="J1772" s="36"/>
      <c r="K1772" s="36"/>
      <c r="L1772" s="96"/>
      <c r="M1772" s="96"/>
      <c r="N1772" s="272"/>
      <c r="Q1772" s="255"/>
      <c r="R1772" s="255"/>
    </row>
    <row r="1773" spans="1:21" x14ac:dyDescent="0.25">
      <c r="E1773" s="36"/>
      <c r="J1773" s="36"/>
      <c r="K1773" s="36"/>
      <c r="L1773" s="96"/>
      <c r="M1773" s="96"/>
      <c r="N1773" s="272"/>
      <c r="Q1773" s="255"/>
      <c r="R1773" s="255"/>
    </row>
    <row r="1774" spans="1:21" x14ac:dyDescent="0.25">
      <c r="E1774" s="36"/>
      <c r="J1774" s="36"/>
      <c r="K1774" s="36"/>
      <c r="L1774" s="96"/>
      <c r="M1774" s="96"/>
      <c r="N1774" s="272"/>
      <c r="Q1774" s="255"/>
      <c r="R1774" s="255"/>
    </row>
    <row r="1775" spans="1:21" x14ac:dyDescent="0.25">
      <c r="E1775" s="36"/>
      <c r="J1775" s="36"/>
      <c r="K1775" s="36"/>
      <c r="L1775" s="96"/>
      <c r="M1775" s="96"/>
      <c r="N1775" s="272"/>
      <c r="Q1775" s="255"/>
      <c r="R1775" s="255"/>
    </row>
    <row r="1776" spans="1:21" x14ac:dyDescent="0.25">
      <c r="E1776" s="36"/>
      <c r="J1776" s="36"/>
      <c r="K1776" s="36"/>
      <c r="L1776" s="96"/>
      <c r="M1776" s="96"/>
      <c r="N1776" s="272"/>
      <c r="Q1776" s="255"/>
      <c r="R1776" s="255"/>
    </row>
    <row r="1777" spans="5:18" x14ac:dyDescent="0.25">
      <c r="E1777" s="36"/>
      <c r="J1777" s="36"/>
      <c r="K1777" s="36"/>
      <c r="L1777" s="96"/>
      <c r="M1777" s="96"/>
      <c r="N1777" s="272"/>
      <c r="Q1777" s="255"/>
      <c r="R1777" s="255"/>
    </row>
    <row r="1778" spans="5:18" x14ac:dyDescent="0.25">
      <c r="E1778" s="36"/>
      <c r="J1778" s="36"/>
      <c r="K1778" s="36"/>
      <c r="L1778" s="96"/>
      <c r="M1778" s="96"/>
      <c r="N1778" s="272"/>
      <c r="Q1778" s="255"/>
      <c r="R1778" s="255"/>
    </row>
    <row r="1779" spans="5:18" x14ac:dyDescent="0.25">
      <c r="E1779" s="36"/>
      <c r="J1779" s="36"/>
      <c r="K1779" s="36"/>
      <c r="L1779" s="96"/>
      <c r="M1779" s="96"/>
      <c r="N1779" s="272"/>
      <c r="Q1779" s="255"/>
      <c r="R1779" s="255"/>
    </row>
    <row r="1780" spans="5:18" x14ac:dyDescent="0.25">
      <c r="E1780" s="36"/>
      <c r="J1780" s="36"/>
      <c r="K1780" s="36"/>
      <c r="L1780" s="96"/>
      <c r="M1780" s="96"/>
      <c r="N1780" s="272"/>
      <c r="Q1780" s="255"/>
      <c r="R1780" s="255"/>
    </row>
    <row r="1781" spans="5:18" x14ac:dyDescent="0.25">
      <c r="E1781" s="36"/>
      <c r="J1781" s="36"/>
      <c r="K1781" s="36"/>
      <c r="L1781" s="96"/>
      <c r="M1781" s="96"/>
      <c r="N1781" s="272"/>
      <c r="Q1781" s="255"/>
      <c r="R1781" s="255"/>
    </row>
    <row r="1782" spans="5:18" x14ac:dyDescent="0.25">
      <c r="E1782" s="36"/>
      <c r="J1782" s="36"/>
      <c r="K1782" s="36"/>
      <c r="L1782" s="96"/>
      <c r="M1782" s="96"/>
      <c r="N1782" s="272"/>
      <c r="Q1782" s="255"/>
      <c r="R1782" s="255"/>
    </row>
    <row r="1783" spans="5:18" x14ac:dyDescent="0.25">
      <c r="E1783" s="36"/>
      <c r="J1783" s="36"/>
      <c r="K1783" s="36"/>
      <c r="L1783" s="96"/>
      <c r="M1783" s="96"/>
      <c r="N1783" s="272"/>
      <c r="Q1783" s="255"/>
      <c r="R1783" s="255"/>
    </row>
    <row r="1784" spans="5:18" x14ac:dyDescent="0.25">
      <c r="E1784" s="36"/>
      <c r="J1784" s="36"/>
      <c r="K1784" s="36"/>
      <c r="L1784" s="96"/>
      <c r="M1784" s="96"/>
      <c r="N1784" s="272"/>
      <c r="Q1784" s="255"/>
      <c r="R1784" s="255"/>
    </row>
    <row r="1785" spans="5:18" x14ac:dyDescent="0.25">
      <c r="E1785" s="36"/>
      <c r="J1785" s="36"/>
      <c r="K1785" s="36"/>
      <c r="L1785" s="96"/>
      <c r="M1785" s="96"/>
      <c r="N1785" s="272"/>
      <c r="Q1785" s="255"/>
      <c r="R1785" s="255"/>
    </row>
    <row r="1786" spans="5:18" x14ac:dyDescent="0.25">
      <c r="E1786" s="36"/>
      <c r="J1786" s="36"/>
      <c r="K1786" s="36"/>
      <c r="L1786" s="96"/>
      <c r="M1786" s="96"/>
      <c r="N1786" s="272"/>
      <c r="Q1786" s="255"/>
      <c r="R1786" s="255"/>
    </row>
    <row r="1787" spans="5:18" x14ac:dyDescent="0.25">
      <c r="E1787" s="36"/>
      <c r="J1787" s="36"/>
      <c r="K1787" s="36"/>
      <c r="L1787" s="96"/>
      <c r="M1787" s="96"/>
      <c r="N1787" s="272"/>
      <c r="Q1787" s="255"/>
      <c r="R1787" s="255"/>
    </row>
    <row r="1788" spans="5:18" x14ac:dyDescent="0.25">
      <c r="E1788" s="36"/>
      <c r="J1788" s="36"/>
      <c r="K1788" s="36"/>
      <c r="L1788" s="96"/>
      <c r="M1788" s="96"/>
      <c r="N1788" s="272"/>
      <c r="Q1788" s="255"/>
      <c r="R1788" s="255"/>
    </row>
  </sheetData>
  <autoFilter ref="B15:T1763" xr:uid="{00000000-0009-0000-0000-000003000000}"/>
  <dataConsolidate>
    <dataRefs count="1">
      <dataRef ref="D115:D119" sheet="Отделка демо-этаж (2)" r:id="rId1"/>
    </dataRefs>
  </dataConsolidate>
  <mergeCells count="4">
    <mergeCell ref="B9:Q9"/>
    <mergeCell ref="B11:T11"/>
    <mergeCell ref="B12:T12"/>
    <mergeCell ref="O13:Q13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46" fitToHeight="0" orientation="landscape" r:id="rId2"/>
  <rowBreaks count="1" manualBreakCount="1">
    <brk id="120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4EB20-9660-49F6-99F7-257E4E541842}">
  <dimension ref="A1:D59"/>
  <sheetViews>
    <sheetView topLeftCell="A28" workbookViewId="0">
      <selection activeCell="E55" sqref="E55"/>
    </sheetView>
  </sheetViews>
  <sheetFormatPr defaultRowHeight="15" x14ac:dyDescent="0.25"/>
  <cols>
    <col min="1" max="1" width="123.42578125" customWidth="1"/>
    <col min="2" max="2" width="25.140625" bestFit="1" customWidth="1"/>
    <col min="3" max="3" width="6" bestFit="1" customWidth="1"/>
  </cols>
  <sheetData>
    <row r="1" spans="1:3" x14ac:dyDescent="0.25">
      <c r="A1" s="659" t="s">
        <v>2638</v>
      </c>
      <c r="B1" t="s">
        <v>2646</v>
      </c>
    </row>
    <row r="3" spans="1:3" x14ac:dyDescent="0.25">
      <c r="A3" s="659" t="s">
        <v>2640</v>
      </c>
    </row>
    <row r="4" spans="1:3" x14ac:dyDescent="0.25">
      <c r="A4" s="659" t="s">
        <v>2649</v>
      </c>
      <c r="B4" s="659" t="s">
        <v>4</v>
      </c>
      <c r="C4" t="s">
        <v>2726</v>
      </c>
    </row>
    <row r="5" spans="1:3" x14ac:dyDescent="0.25">
      <c r="A5" t="s">
        <v>2745</v>
      </c>
      <c r="B5" t="s">
        <v>2746</v>
      </c>
      <c r="C5" s="660">
        <v>1</v>
      </c>
    </row>
    <row r="6" spans="1:3" x14ac:dyDescent="0.25">
      <c r="A6" t="s">
        <v>2743</v>
      </c>
      <c r="B6" t="s">
        <v>2746</v>
      </c>
      <c r="C6" s="660">
        <v>1</v>
      </c>
    </row>
    <row r="7" spans="1:3" x14ac:dyDescent="0.25">
      <c r="A7" s="683" t="s">
        <v>2739</v>
      </c>
      <c r="B7" s="683" t="s">
        <v>17</v>
      </c>
      <c r="C7" s="660">
        <v>1</v>
      </c>
    </row>
    <row r="8" spans="1:3" x14ac:dyDescent="0.25">
      <c r="A8" s="683" t="s">
        <v>2670</v>
      </c>
      <c r="B8" s="683" t="s">
        <v>17</v>
      </c>
      <c r="C8" s="660">
        <v>1</v>
      </c>
    </row>
    <row r="9" spans="1:3" x14ac:dyDescent="0.25">
      <c r="A9" s="683" t="s">
        <v>2680</v>
      </c>
      <c r="B9" s="683" t="s">
        <v>17</v>
      </c>
      <c r="C9" s="684">
        <v>1</v>
      </c>
    </row>
    <row r="10" spans="1:3" x14ac:dyDescent="0.25">
      <c r="A10" s="683" t="s">
        <v>2674</v>
      </c>
      <c r="B10" s="683" t="s">
        <v>17</v>
      </c>
      <c r="C10" s="684">
        <v>1</v>
      </c>
    </row>
    <row r="11" spans="1:3" x14ac:dyDescent="0.25">
      <c r="A11" s="683" t="s">
        <v>2676</v>
      </c>
      <c r="B11" s="683" t="s">
        <v>17</v>
      </c>
      <c r="C11" s="684">
        <v>1</v>
      </c>
    </row>
    <row r="12" spans="1:3" x14ac:dyDescent="0.25">
      <c r="A12" t="s">
        <v>2672</v>
      </c>
      <c r="B12" t="s">
        <v>17</v>
      </c>
      <c r="C12" s="660">
        <v>1</v>
      </c>
    </row>
    <row r="13" spans="1:3" x14ac:dyDescent="0.25">
      <c r="A13" s="683" t="s">
        <v>2667</v>
      </c>
      <c r="B13" s="683" t="s">
        <v>17</v>
      </c>
      <c r="C13" s="684">
        <v>1</v>
      </c>
    </row>
    <row r="14" spans="1:3" x14ac:dyDescent="0.25">
      <c r="A14" s="683" t="s">
        <v>2668</v>
      </c>
      <c r="B14" s="683" t="s">
        <v>17</v>
      </c>
      <c r="C14" s="684">
        <v>2</v>
      </c>
    </row>
    <row r="15" spans="1:3" x14ac:dyDescent="0.25">
      <c r="A15" t="s">
        <v>2708</v>
      </c>
      <c r="B15" t="s">
        <v>2</v>
      </c>
      <c r="C15" s="660">
        <v>71.98</v>
      </c>
    </row>
    <row r="16" spans="1:3" x14ac:dyDescent="0.25">
      <c r="A16" s="683" t="s">
        <v>2681</v>
      </c>
      <c r="B16" s="683" t="s">
        <v>17</v>
      </c>
      <c r="C16" s="684">
        <v>3</v>
      </c>
    </row>
    <row r="17" spans="1:3" x14ac:dyDescent="0.25">
      <c r="A17" s="683" t="s">
        <v>2682</v>
      </c>
      <c r="B17" s="683" t="s">
        <v>17</v>
      </c>
      <c r="C17" s="684">
        <v>3</v>
      </c>
    </row>
    <row r="18" spans="1:3" x14ac:dyDescent="0.25">
      <c r="A18" s="683" t="s">
        <v>2715</v>
      </c>
      <c r="B18" s="683" t="s">
        <v>91</v>
      </c>
      <c r="C18" s="684">
        <v>4.29</v>
      </c>
    </row>
    <row r="19" spans="1:3" x14ac:dyDescent="0.25">
      <c r="A19" s="683" t="s">
        <v>2716</v>
      </c>
      <c r="B19" s="683" t="s">
        <v>91</v>
      </c>
      <c r="C19" s="684">
        <v>21.45</v>
      </c>
    </row>
    <row r="20" spans="1:3" x14ac:dyDescent="0.25">
      <c r="A20" s="683" t="s">
        <v>2717</v>
      </c>
      <c r="B20" s="683" t="s">
        <v>91</v>
      </c>
      <c r="C20" s="684">
        <v>7.48</v>
      </c>
    </row>
    <row r="21" spans="1:3" x14ac:dyDescent="0.25">
      <c r="A21" s="683" t="s">
        <v>2718</v>
      </c>
      <c r="B21" s="683" t="s">
        <v>91</v>
      </c>
      <c r="C21" s="684">
        <v>25.74</v>
      </c>
    </row>
    <row r="22" spans="1:3" x14ac:dyDescent="0.25">
      <c r="A22" s="683" t="s">
        <v>2719</v>
      </c>
      <c r="B22" s="683" t="s">
        <v>91</v>
      </c>
      <c r="C22" s="684">
        <v>7.48</v>
      </c>
    </row>
    <row r="23" spans="1:3" x14ac:dyDescent="0.25">
      <c r="A23" s="683" t="s">
        <v>2720</v>
      </c>
      <c r="B23" s="683" t="s">
        <v>91</v>
      </c>
      <c r="C23" s="684">
        <v>53.24</v>
      </c>
    </row>
    <row r="24" spans="1:3" x14ac:dyDescent="0.25">
      <c r="A24" s="683" t="s">
        <v>2721</v>
      </c>
      <c r="B24" s="683" t="s">
        <v>91</v>
      </c>
      <c r="C24" s="684">
        <v>23.32</v>
      </c>
    </row>
    <row r="25" spans="1:3" x14ac:dyDescent="0.25">
      <c r="A25" s="683" t="s">
        <v>2722</v>
      </c>
      <c r="B25" s="683" t="s">
        <v>91</v>
      </c>
      <c r="C25" s="684">
        <v>4.29</v>
      </c>
    </row>
    <row r="26" spans="1:3" x14ac:dyDescent="0.25">
      <c r="A26" s="683" t="s">
        <v>2723</v>
      </c>
      <c r="B26" s="683" t="s">
        <v>91</v>
      </c>
      <c r="C26" s="684">
        <v>23.1</v>
      </c>
    </row>
    <row r="27" spans="1:3" x14ac:dyDescent="0.25">
      <c r="A27" t="s">
        <v>2724</v>
      </c>
      <c r="B27" t="s">
        <v>91</v>
      </c>
      <c r="C27" s="684">
        <v>50.93</v>
      </c>
    </row>
    <row r="28" spans="1:3" x14ac:dyDescent="0.25">
      <c r="A28" t="s">
        <v>2725</v>
      </c>
      <c r="B28" t="s">
        <v>91</v>
      </c>
      <c r="C28" s="684">
        <v>68.53</v>
      </c>
    </row>
    <row r="29" spans="1:3" x14ac:dyDescent="0.25">
      <c r="A29" s="683" t="s">
        <v>2683</v>
      </c>
      <c r="B29" s="683" t="s">
        <v>17</v>
      </c>
      <c r="C29" s="684">
        <v>1</v>
      </c>
    </row>
    <row r="30" spans="1:3" x14ac:dyDescent="0.25">
      <c r="A30" s="683" t="s">
        <v>2684</v>
      </c>
      <c r="B30" s="683" t="s">
        <v>17</v>
      </c>
      <c r="C30" s="684">
        <v>1</v>
      </c>
    </row>
    <row r="31" spans="1:3" x14ac:dyDescent="0.25">
      <c r="A31" s="683" t="s">
        <v>2685</v>
      </c>
      <c r="B31" s="683" t="s">
        <v>17</v>
      </c>
      <c r="C31" s="684">
        <v>5</v>
      </c>
    </row>
    <row r="32" spans="1:3" x14ac:dyDescent="0.25">
      <c r="A32" t="s">
        <v>2712</v>
      </c>
      <c r="B32" t="s">
        <v>2737</v>
      </c>
      <c r="C32" s="660">
        <v>0.11</v>
      </c>
    </row>
    <row r="33" spans="1:4" x14ac:dyDescent="0.25">
      <c r="A33" t="s">
        <v>2658</v>
      </c>
      <c r="B33" t="s">
        <v>2594</v>
      </c>
      <c r="C33" s="660">
        <v>1</v>
      </c>
    </row>
    <row r="34" spans="1:4" x14ac:dyDescent="0.25">
      <c r="A34" t="s">
        <v>2679</v>
      </c>
      <c r="B34" t="s">
        <v>17</v>
      </c>
      <c r="C34" s="660">
        <v>1</v>
      </c>
    </row>
    <row r="35" spans="1:4" x14ac:dyDescent="0.25">
      <c r="A35" t="s">
        <v>2678</v>
      </c>
      <c r="B35" t="s">
        <v>17</v>
      </c>
      <c r="C35" s="660">
        <v>1</v>
      </c>
    </row>
    <row r="36" spans="1:4" x14ac:dyDescent="0.25">
      <c r="A36" s="683" t="s">
        <v>2686</v>
      </c>
      <c r="B36" s="683" t="s">
        <v>17</v>
      </c>
      <c r="C36" s="684">
        <v>1</v>
      </c>
      <c r="D36" s="683"/>
    </row>
    <row r="37" spans="1:4" x14ac:dyDescent="0.25">
      <c r="A37" s="683" t="s">
        <v>2687</v>
      </c>
      <c r="B37" s="683" t="s">
        <v>17</v>
      </c>
      <c r="C37" s="684">
        <v>1</v>
      </c>
      <c r="D37" s="683"/>
    </row>
    <row r="38" spans="1:4" x14ac:dyDescent="0.25">
      <c r="A38" t="s">
        <v>2592</v>
      </c>
      <c r="B38" t="s">
        <v>2594</v>
      </c>
      <c r="C38" s="660">
        <v>1</v>
      </c>
    </row>
    <row r="39" spans="1:4" x14ac:dyDescent="0.25">
      <c r="A39" t="s">
        <v>2744</v>
      </c>
      <c r="B39" t="s">
        <v>2746</v>
      </c>
      <c r="C39" s="660">
        <v>1</v>
      </c>
    </row>
    <row r="40" spans="1:4" x14ac:dyDescent="0.25">
      <c r="A40" s="683" t="s">
        <v>2663</v>
      </c>
      <c r="B40" s="683" t="s">
        <v>17</v>
      </c>
      <c r="C40" s="684">
        <v>3</v>
      </c>
      <c r="D40" s="683"/>
    </row>
    <row r="41" spans="1:4" x14ac:dyDescent="0.25">
      <c r="A41" s="683" t="s">
        <v>2665</v>
      </c>
      <c r="B41" s="683" t="s">
        <v>17</v>
      </c>
      <c r="C41" s="684">
        <v>2</v>
      </c>
      <c r="D41" s="683"/>
    </row>
    <row r="42" spans="1:4" x14ac:dyDescent="0.25">
      <c r="A42" t="s">
        <v>2727</v>
      </c>
      <c r="B42" t="s">
        <v>91</v>
      </c>
      <c r="C42" s="660">
        <v>37.07</v>
      </c>
    </row>
    <row r="43" spans="1:4" x14ac:dyDescent="0.25">
      <c r="A43" t="s">
        <v>2728</v>
      </c>
      <c r="B43" t="s">
        <v>91</v>
      </c>
      <c r="C43" s="660">
        <v>33.659999999999997</v>
      </c>
    </row>
    <row r="44" spans="1:4" x14ac:dyDescent="0.25">
      <c r="A44" t="s">
        <v>2729</v>
      </c>
      <c r="B44" t="s">
        <v>91</v>
      </c>
      <c r="C44" s="660">
        <v>17.05</v>
      </c>
    </row>
    <row r="45" spans="1:4" x14ac:dyDescent="0.25">
      <c r="A45" t="s">
        <v>2732</v>
      </c>
      <c r="B45" t="s">
        <v>91</v>
      </c>
      <c r="C45" s="660">
        <v>4.29</v>
      </c>
    </row>
    <row r="46" spans="1:4" x14ac:dyDescent="0.25">
      <c r="A46" t="s">
        <v>2730</v>
      </c>
      <c r="B46" t="s">
        <v>91</v>
      </c>
      <c r="C46" s="660">
        <v>21.56</v>
      </c>
    </row>
    <row r="47" spans="1:4" x14ac:dyDescent="0.25">
      <c r="A47" t="s">
        <v>2734</v>
      </c>
      <c r="B47" t="s">
        <v>91</v>
      </c>
      <c r="C47" s="660">
        <v>51.48</v>
      </c>
    </row>
    <row r="48" spans="1:4" x14ac:dyDescent="0.25">
      <c r="A48" t="s">
        <v>2731</v>
      </c>
      <c r="B48" t="s">
        <v>91</v>
      </c>
      <c r="C48" s="660">
        <v>1.54</v>
      </c>
    </row>
    <row r="49" spans="1:3" x14ac:dyDescent="0.25">
      <c r="A49" t="s">
        <v>2736</v>
      </c>
      <c r="B49" t="s">
        <v>91</v>
      </c>
      <c r="C49" s="660">
        <v>4.07</v>
      </c>
    </row>
    <row r="50" spans="1:3" x14ac:dyDescent="0.25">
      <c r="A50" t="s">
        <v>2733</v>
      </c>
      <c r="B50" t="s">
        <v>91</v>
      </c>
      <c r="C50" s="660">
        <v>23.1</v>
      </c>
    </row>
    <row r="51" spans="1:3" x14ac:dyDescent="0.25">
      <c r="A51" t="s">
        <v>2735</v>
      </c>
      <c r="B51" t="s">
        <v>91</v>
      </c>
      <c r="C51" s="660">
        <v>41.8</v>
      </c>
    </row>
    <row r="52" spans="1:3" x14ac:dyDescent="0.25">
      <c r="A52" t="s">
        <v>2689</v>
      </c>
      <c r="B52" t="s">
        <v>91</v>
      </c>
      <c r="C52" s="660">
        <v>7.48</v>
      </c>
    </row>
    <row r="53" spans="1:3" x14ac:dyDescent="0.25">
      <c r="A53" t="s">
        <v>2691</v>
      </c>
      <c r="B53" t="s">
        <v>91</v>
      </c>
      <c r="C53" s="660">
        <v>9.9</v>
      </c>
    </row>
    <row r="54" spans="1:3" x14ac:dyDescent="0.25">
      <c r="A54" t="s">
        <v>2692</v>
      </c>
      <c r="B54" t="s">
        <v>91</v>
      </c>
      <c r="C54" s="660">
        <v>19.36</v>
      </c>
    </row>
    <row r="55" spans="1:3" x14ac:dyDescent="0.25">
      <c r="A55" t="s">
        <v>2693</v>
      </c>
      <c r="B55" t="s">
        <v>91</v>
      </c>
      <c r="C55" s="660">
        <v>21.45</v>
      </c>
    </row>
    <row r="56" spans="1:3" x14ac:dyDescent="0.25">
      <c r="A56" t="s">
        <v>2694</v>
      </c>
      <c r="B56" t="s">
        <v>91</v>
      </c>
      <c r="C56" s="660">
        <v>7.48</v>
      </c>
    </row>
    <row r="57" spans="1:3" x14ac:dyDescent="0.25">
      <c r="A57" t="s">
        <v>2695</v>
      </c>
      <c r="B57" t="s">
        <v>91</v>
      </c>
      <c r="C57" s="660">
        <v>29.59</v>
      </c>
    </row>
    <row r="58" spans="1:3" x14ac:dyDescent="0.25">
      <c r="A58" t="s">
        <v>2710</v>
      </c>
      <c r="B58" t="s">
        <v>2</v>
      </c>
      <c r="C58" s="660">
        <v>25.48</v>
      </c>
    </row>
    <row r="59" spans="1:3" x14ac:dyDescent="0.25">
      <c r="A59" t="s">
        <v>2639</v>
      </c>
      <c r="C59" s="660">
        <v>754.3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F217-AD9C-4BFE-B144-F37976CBFFB6}">
  <sheetPr>
    <tabColor rgb="FF92D050"/>
    <pageSetUpPr fitToPage="1"/>
  </sheetPr>
  <dimension ref="A1:AA100"/>
  <sheetViews>
    <sheetView tabSelected="1" view="pageBreakPreview" topLeftCell="A26" zoomScaleNormal="70" zoomScaleSheetLayoutView="100" workbookViewId="0">
      <selection activeCell="F24" sqref="F24"/>
    </sheetView>
  </sheetViews>
  <sheetFormatPr defaultColWidth="9.140625" defaultRowHeight="15" outlineLevelRow="1" outlineLevelCol="1" x14ac:dyDescent="0.25"/>
  <cols>
    <col min="1" max="1" width="11.7109375" style="411" customWidth="1"/>
    <col min="2" max="2" width="8.42578125" style="411" customWidth="1"/>
    <col min="3" max="3" width="15.7109375" style="412" customWidth="1"/>
    <col min="4" max="4" width="69.7109375" style="525" customWidth="1"/>
    <col min="5" max="5" width="31" style="411" customWidth="1"/>
    <col min="6" max="6" width="27" style="525" customWidth="1"/>
    <col min="7" max="7" width="11.28515625" style="411" customWidth="1"/>
    <col min="8" max="8" width="13.85546875" style="534" customWidth="1" outlineLevel="1"/>
    <col min="9" max="9" width="13.7109375" style="535" customWidth="1" outlineLevel="1"/>
    <col min="10" max="10" width="16.85546875" style="641" customWidth="1"/>
    <col min="11" max="11" width="18.140625" style="409" customWidth="1"/>
    <col min="12" max="12" width="19.42578125" style="409" customWidth="1"/>
    <col min="13" max="15" width="19.42578125" style="526" customWidth="1"/>
    <col min="16" max="16" width="54.140625" style="526" customWidth="1"/>
    <col min="17" max="17" width="15" style="411" customWidth="1" outlineLevel="1"/>
    <col min="18" max="18" width="19.5703125" style="412" customWidth="1" outlineLevel="1"/>
    <col min="19" max="19" width="17" style="412" customWidth="1" outlineLevel="1"/>
    <col min="20" max="20" width="11.42578125" style="412" customWidth="1" outlineLevel="1"/>
    <col min="21" max="21" width="9.140625" style="412" customWidth="1" outlineLevel="1"/>
    <col min="22" max="16384" width="9.140625" style="412"/>
  </cols>
  <sheetData>
    <row r="1" spans="1:21" ht="15.75" customHeight="1" x14ac:dyDescent="0.25">
      <c r="A1" s="402"/>
      <c r="B1" s="403"/>
      <c r="C1" s="403"/>
      <c r="D1" s="404"/>
      <c r="E1" s="454"/>
      <c r="F1" s="404"/>
      <c r="G1" s="405"/>
      <c r="H1" s="406"/>
      <c r="I1" s="407"/>
      <c r="J1" s="628"/>
      <c r="K1" s="408"/>
      <c r="M1" s="409"/>
      <c r="N1" s="409"/>
      <c r="O1" s="409"/>
      <c r="P1" s="410" t="s">
        <v>10</v>
      </c>
    </row>
    <row r="2" spans="1:21" ht="15.75" customHeight="1" x14ac:dyDescent="0.25">
      <c r="A2" s="402"/>
      <c r="B2" s="403"/>
      <c r="C2" s="403"/>
      <c r="D2" s="404"/>
      <c r="E2" s="454"/>
      <c r="F2" s="404"/>
      <c r="G2" s="405"/>
      <c r="H2" s="406"/>
      <c r="I2" s="407"/>
      <c r="J2" s="628"/>
      <c r="K2" s="408"/>
      <c r="M2" s="409"/>
      <c r="N2" s="409"/>
      <c r="O2" s="409"/>
      <c r="P2" s="413" t="s">
        <v>2660</v>
      </c>
    </row>
    <row r="3" spans="1:21" ht="15.75" customHeight="1" x14ac:dyDescent="0.25">
      <c r="A3" s="414"/>
      <c r="B3" s="415"/>
      <c r="C3" s="403"/>
      <c r="D3" s="404"/>
      <c r="E3" s="454"/>
      <c r="F3" s="404"/>
      <c r="G3" s="405"/>
      <c r="H3" s="406"/>
      <c r="I3" s="416"/>
      <c r="J3" s="629"/>
      <c r="K3" s="417"/>
      <c r="M3" s="409"/>
      <c r="N3" s="409"/>
      <c r="O3" s="409"/>
      <c r="P3" s="610"/>
    </row>
    <row r="4" spans="1:21" x14ac:dyDescent="0.2">
      <c r="A4" s="418" t="s">
        <v>7</v>
      </c>
      <c r="B4" s="420"/>
      <c r="C4" s="419"/>
      <c r="D4" s="421"/>
      <c r="E4" s="405"/>
      <c r="F4" s="421"/>
      <c r="G4" s="609"/>
      <c r="H4" s="423"/>
      <c r="I4" s="424"/>
      <c r="J4" s="630"/>
      <c r="K4" s="425"/>
      <c r="M4" s="409"/>
      <c r="N4" s="409"/>
      <c r="O4" s="409"/>
      <c r="P4" s="426" t="s">
        <v>9</v>
      </c>
    </row>
    <row r="5" spans="1:21" x14ac:dyDescent="0.25">
      <c r="A5" s="427"/>
      <c r="B5" s="429"/>
      <c r="C5" s="428"/>
      <c r="D5" s="421"/>
      <c r="E5" s="405"/>
      <c r="F5" s="421"/>
      <c r="G5" s="430"/>
      <c r="H5" s="431"/>
      <c r="I5" s="432"/>
      <c r="J5" s="631"/>
      <c r="K5" s="433"/>
      <c r="M5" s="409"/>
      <c r="N5" s="409"/>
      <c r="O5" s="409"/>
      <c r="P5" s="434"/>
    </row>
    <row r="6" spans="1:21" x14ac:dyDescent="0.25">
      <c r="A6" s="427"/>
      <c r="B6" s="429"/>
      <c r="C6" s="428"/>
      <c r="D6" s="421"/>
      <c r="E6" s="405"/>
      <c r="F6" s="421"/>
      <c r="G6" s="430"/>
      <c r="H6" s="431"/>
      <c r="I6" s="432"/>
      <c r="J6" s="631"/>
      <c r="K6" s="433"/>
      <c r="M6" s="409"/>
      <c r="N6" s="409"/>
      <c r="O6" s="409"/>
      <c r="P6" s="435"/>
    </row>
    <row r="7" spans="1:21" ht="18.75" customHeight="1" outlineLevel="1" x14ac:dyDescent="0.25">
      <c r="A7" s="436" t="s">
        <v>8</v>
      </c>
      <c r="B7" s="437"/>
      <c r="C7" s="428" t="s">
        <v>8</v>
      </c>
      <c r="D7" s="421"/>
      <c r="E7" s="405"/>
      <c r="F7" s="421"/>
      <c r="G7" s="438"/>
      <c r="H7" s="439"/>
      <c r="I7" s="440"/>
      <c r="J7" s="630"/>
      <c r="K7" s="441"/>
      <c r="M7" s="409"/>
      <c r="N7" s="409"/>
      <c r="O7" s="409"/>
      <c r="P7" s="442" t="s">
        <v>97</v>
      </c>
    </row>
    <row r="8" spans="1:21" outlineLevel="1" x14ac:dyDescent="0.25">
      <c r="A8" s="443"/>
      <c r="B8" s="444"/>
      <c r="C8" s="428"/>
      <c r="D8" s="421"/>
      <c r="E8" s="405"/>
      <c r="F8" s="421"/>
      <c r="G8" s="438"/>
      <c r="H8" s="439"/>
      <c r="I8" s="440"/>
      <c r="J8" s="630"/>
      <c r="K8" s="441"/>
      <c r="L8" s="445"/>
      <c r="M8" s="445"/>
      <c r="N8" s="445"/>
      <c r="O8" s="445"/>
      <c r="P8" s="445"/>
    </row>
    <row r="9" spans="1:21" ht="15" customHeight="1" outlineLevel="1" x14ac:dyDescent="0.25">
      <c r="A9" s="412"/>
      <c r="B9" s="412"/>
      <c r="C9" s="672" t="s">
        <v>2738</v>
      </c>
      <c r="D9" s="672"/>
      <c r="E9" s="672"/>
      <c r="F9" s="672"/>
      <c r="G9" s="672"/>
      <c r="H9" s="672"/>
      <c r="I9" s="672"/>
      <c r="J9" s="672"/>
      <c r="K9" s="672"/>
      <c r="L9" s="672"/>
      <c r="M9" s="672"/>
      <c r="N9" s="672"/>
      <c r="O9" s="672"/>
      <c r="P9" s="672"/>
      <c r="Q9" s="644"/>
      <c r="R9" s="644"/>
      <c r="S9" s="644"/>
      <c r="T9" s="644"/>
      <c r="U9" s="644"/>
    </row>
    <row r="10" spans="1:21" outlineLevel="1" x14ac:dyDescent="0.25">
      <c r="A10" s="446"/>
      <c r="B10" s="422"/>
      <c r="C10" s="419"/>
      <c r="D10" s="447"/>
      <c r="E10" s="493"/>
      <c r="F10" s="447"/>
      <c r="G10" s="448"/>
      <c r="H10" s="449"/>
      <c r="I10" s="450"/>
      <c r="J10" s="632"/>
      <c r="K10" s="451"/>
      <c r="L10" s="451"/>
      <c r="M10" s="451"/>
      <c r="N10" s="451"/>
      <c r="O10" s="451"/>
      <c r="P10" s="451"/>
    </row>
    <row r="11" spans="1:21" ht="25.5" customHeight="1" outlineLevel="1" x14ac:dyDescent="0.25">
      <c r="A11" s="412"/>
      <c r="B11" s="412"/>
      <c r="C11" s="673" t="s">
        <v>2656</v>
      </c>
      <c r="D11" s="674"/>
      <c r="E11" s="674"/>
      <c r="F11" s="674"/>
      <c r="G11" s="674"/>
      <c r="H11" s="675"/>
      <c r="I11" s="674"/>
      <c r="J11" s="674"/>
      <c r="K11" s="674"/>
      <c r="L11" s="674"/>
      <c r="M11" s="674"/>
      <c r="N11" s="674"/>
      <c r="O11" s="674"/>
      <c r="P11" s="674"/>
    </row>
    <row r="12" spans="1:21" ht="37.5" customHeight="1" outlineLevel="1" x14ac:dyDescent="0.25">
      <c r="A12" s="412"/>
      <c r="B12" s="412"/>
      <c r="C12" s="676" t="s">
        <v>2714</v>
      </c>
      <c r="D12" s="676"/>
      <c r="E12" s="676"/>
      <c r="F12" s="676"/>
      <c r="G12" s="676"/>
      <c r="H12" s="677"/>
      <c r="I12" s="676"/>
      <c r="J12" s="676"/>
      <c r="K12" s="676"/>
      <c r="L12" s="676"/>
      <c r="M12" s="676"/>
      <c r="N12" s="676"/>
      <c r="O12" s="676"/>
      <c r="P12" s="676"/>
      <c r="Q12" s="452"/>
      <c r="R12" s="452"/>
      <c r="S12" s="452"/>
    </row>
    <row r="13" spans="1:21" ht="15.75" customHeight="1" outlineLevel="1" x14ac:dyDescent="0.25">
      <c r="A13" s="453"/>
      <c r="B13" s="454"/>
      <c r="C13" s="403"/>
      <c r="D13" s="404"/>
      <c r="E13" s="454"/>
      <c r="F13" s="404"/>
      <c r="G13" s="405"/>
      <c r="H13" s="406"/>
      <c r="I13" s="407"/>
      <c r="J13" s="628"/>
      <c r="K13" s="678"/>
      <c r="L13" s="678"/>
      <c r="M13" s="678"/>
      <c r="N13" s="455"/>
      <c r="O13" s="455"/>
      <c r="P13" s="610"/>
    </row>
    <row r="14" spans="1:21" ht="51" customHeight="1" x14ac:dyDescent="0.25">
      <c r="A14" s="456" t="s">
        <v>0</v>
      </c>
      <c r="B14" s="456" t="s">
        <v>2638</v>
      </c>
      <c r="C14" s="457" t="s">
        <v>944</v>
      </c>
      <c r="D14" s="551" t="s">
        <v>2649</v>
      </c>
      <c r="E14" s="456" t="s">
        <v>2654</v>
      </c>
      <c r="F14" s="551" t="s">
        <v>11</v>
      </c>
      <c r="G14" s="456" t="s">
        <v>4</v>
      </c>
      <c r="H14" s="458" t="s">
        <v>16</v>
      </c>
      <c r="I14" s="459" t="s">
        <v>5</v>
      </c>
      <c r="J14" s="459" t="s">
        <v>12</v>
      </c>
      <c r="K14" s="460" t="s">
        <v>95</v>
      </c>
      <c r="L14" s="460" t="s">
        <v>18</v>
      </c>
      <c r="M14" s="461" t="s">
        <v>96</v>
      </c>
      <c r="N14" s="461" t="s">
        <v>19</v>
      </c>
      <c r="O14" s="461" t="s">
        <v>1614</v>
      </c>
      <c r="P14" s="461" t="s">
        <v>11</v>
      </c>
    </row>
    <row r="15" spans="1:21" x14ac:dyDescent="0.25">
      <c r="A15" s="462">
        <v>1</v>
      </c>
      <c r="B15" s="462">
        <v>2</v>
      </c>
      <c r="C15" s="463">
        <v>1</v>
      </c>
      <c r="D15" s="551"/>
      <c r="E15" s="462"/>
      <c r="F15" s="551"/>
      <c r="G15" s="462">
        <v>4</v>
      </c>
      <c r="H15" s="465">
        <v>11</v>
      </c>
      <c r="I15" s="466">
        <v>12</v>
      </c>
      <c r="J15" s="466">
        <v>13</v>
      </c>
      <c r="K15" s="464">
        <v>14</v>
      </c>
      <c r="L15" s="464">
        <v>15</v>
      </c>
      <c r="M15" s="462">
        <v>16</v>
      </c>
      <c r="N15" s="462">
        <v>17</v>
      </c>
      <c r="O15" s="462">
        <v>18</v>
      </c>
      <c r="P15" s="462">
        <v>19</v>
      </c>
    </row>
    <row r="16" spans="1:21" s="474" customFormat="1" ht="28.5" customHeight="1" x14ac:dyDescent="0.25">
      <c r="A16" s="467"/>
      <c r="B16" s="467"/>
      <c r="C16" s="468"/>
      <c r="D16" s="585" t="s">
        <v>2655</v>
      </c>
      <c r="E16" s="491"/>
      <c r="F16" s="469"/>
      <c r="G16" s="470"/>
      <c r="H16" s="471"/>
      <c r="I16" s="471"/>
      <c r="J16" s="633"/>
      <c r="K16" s="536"/>
      <c r="L16" s="536"/>
      <c r="M16" s="472"/>
      <c r="N16" s="472"/>
      <c r="O16" s="472"/>
      <c r="P16" s="536"/>
      <c r="Q16" s="473"/>
      <c r="R16" s="473"/>
      <c r="S16" s="473"/>
      <c r="T16" s="473"/>
      <c r="U16" s="473"/>
    </row>
    <row r="17" spans="1:21" s="488" customFormat="1" ht="28.5" customHeight="1" x14ac:dyDescent="0.25">
      <c r="A17" s="485" t="s">
        <v>13</v>
      </c>
      <c r="B17" s="475" t="s">
        <v>90</v>
      </c>
      <c r="C17" s="545" t="s">
        <v>2659</v>
      </c>
      <c r="D17" s="476" t="s">
        <v>2658</v>
      </c>
      <c r="E17" s="587"/>
      <c r="F17" s="586" t="s">
        <v>2647</v>
      </c>
      <c r="G17" s="486" t="s">
        <v>2594</v>
      </c>
      <c r="H17" s="621">
        <v>1</v>
      </c>
      <c r="I17" s="621">
        <v>1</v>
      </c>
      <c r="J17" s="634">
        <f>H17</f>
        <v>1</v>
      </c>
      <c r="K17" s="538"/>
      <c r="L17" s="538"/>
      <c r="M17" s="478"/>
      <c r="N17" s="478">
        <f>ROUND(L17*J17,2)</f>
        <v>0</v>
      </c>
      <c r="O17" s="478">
        <f t="shared" ref="O17:O28" si="0">ROUND(M17+N17,2)</f>
        <v>0</v>
      </c>
      <c r="P17" s="681" t="s">
        <v>2662</v>
      </c>
      <c r="Q17" s="487"/>
      <c r="R17" s="487"/>
      <c r="S17" s="487"/>
      <c r="T17" s="487"/>
      <c r="U17" s="487"/>
    </row>
    <row r="18" spans="1:21" s="403" customFormat="1" ht="28.5" customHeight="1" x14ac:dyDescent="0.25">
      <c r="A18" s="479" t="s">
        <v>14</v>
      </c>
      <c r="B18" s="479" t="s">
        <v>91</v>
      </c>
      <c r="C18" s="480"/>
      <c r="D18" s="76" t="s">
        <v>2663</v>
      </c>
      <c r="E18" s="591" t="s">
        <v>2664</v>
      </c>
      <c r="F18" s="582" t="s">
        <v>2648</v>
      </c>
      <c r="G18" s="481" t="s">
        <v>17</v>
      </c>
      <c r="H18" s="482">
        <v>3</v>
      </c>
      <c r="I18" s="482">
        <v>1</v>
      </c>
      <c r="J18" s="635">
        <f>ROUND(H18*I18,2)</f>
        <v>3</v>
      </c>
      <c r="K18" s="537"/>
      <c r="L18" s="537"/>
      <c r="M18" s="483">
        <f t="shared" ref="M18:M28" si="1">ROUND(K18*J18,2)</f>
        <v>0</v>
      </c>
      <c r="N18" s="483"/>
      <c r="O18" s="483">
        <f t="shared" si="0"/>
        <v>0</v>
      </c>
      <c r="P18" s="682"/>
      <c r="Q18" s="454"/>
      <c r="R18" s="454"/>
      <c r="S18" s="454"/>
      <c r="T18" s="454"/>
      <c r="U18" s="454"/>
    </row>
    <row r="19" spans="1:21" s="403" customFormat="1" ht="28.5" customHeight="1" x14ac:dyDescent="0.25">
      <c r="A19" s="479" t="s">
        <v>15</v>
      </c>
      <c r="B19" s="479" t="s">
        <v>91</v>
      </c>
      <c r="C19" s="480"/>
      <c r="D19" s="76" t="s">
        <v>2665</v>
      </c>
      <c r="E19" s="591" t="s">
        <v>2666</v>
      </c>
      <c r="F19" s="582" t="s">
        <v>2648</v>
      </c>
      <c r="G19" s="481" t="s">
        <v>17</v>
      </c>
      <c r="H19" s="482">
        <v>2</v>
      </c>
      <c r="I19" s="482">
        <v>1</v>
      </c>
      <c r="J19" s="635">
        <f t="shared" ref="J19:J32" si="2">ROUND(H19*I19,2)</f>
        <v>2</v>
      </c>
      <c r="K19" s="537"/>
      <c r="L19" s="537"/>
      <c r="M19" s="483">
        <f t="shared" si="1"/>
        <v>0</v>
      </c>
      <c r="N19" s="483"/>
      <c r="O19" s="483">
        <f t="shared" si="0"/>
        <v>0</v>
      </c>
      <c r="P19" s="682"/>
      <c r="Q19" s="454"/>
      <c r="R19" s="454"/>
      <c r="S19" s="454"/>
      <c r="T19" s="454"/>
      <c r="U19" s="454"/>
    </row>
    <row r="20" spans="1:21" s="403" customFormat="1" ht="50.25" customHeight="1" x14ac:dyDescent="0.25">
      <c r="A20" s="479" t="s">
        <v>20</v>
      </c>
      <c r="B20" s="479" t="s">
        <v>91</v>
      </c>
      <c r="C20" s="480"/>
      <c r="D20" s="76" t="s">
        <v>2667</v>
      </c>
      <c r="E20" s="481"/>
      <c r="F20" s="582" t="s">
        <v>2648</v>
      </c>
      <c r="G20" s="481" t="s">
        <v>17</v>
      </c>
      <c r="H20" s="482">
        <v>1</v>
      </c>
      <c r="I20" s="482">
        <v>1</v>
      </c>
      <c r="J20" s="635">
        <f t="shared" si="2"/>
        <v>1</v>
      </c>
      <c r="K20" s="537"/>
      <c r="L20" s="537"/>
      <c r="M20" s="483">
        <f t="shared" si="1"/>
        <v>0</v>
      </c>
      <c r="N20" s="483"/>
      <c r="O20" s="483">
        <f t="shared" si="0"/>
        <v>0</v>
      </c>
      <c r="P20" s="682"/>
      <c r="Q20" s="454"/>
      <c r="R20" s="454"/>
      <c r="S20" s="454"/>
      <c r="T20" s="454"/>
      <c r="U20" s="454"/>
    </row>
    <row r="21" spans="1:21" s="403" customFormat="1" ht="50.25" customHeight="1" x14ac:dyDescent="0.25">
      <c r="A21" s="479" t="s">
        <v>21</v>
      </c>
      <c r="B21" s="479" t="s">
        <v>91</v>
      </c>
      <c r="C21" s="480"/>
      <c r="D21" s="76" t="s">
        <v>2668</v>
      </c>
      <c r="E21" s="481"/>
      <c r="F21" s="582" t="s">
        <v>2648</v>
      </c>
      <c r="G21" s="481" t="s">
        <v>17</v>
      </c>
      <c r="H21" s="482">
        <v>2</v>
      </c>
      <c r="I21" s="482">
        <v>1</v>
      </c>
      <c r="J21" s="635">
        <f t="shared" si="2"/>
        <v>2</v>
      </c>
      <c r="K21" s="537"/>
      <c r="L21" s="537"/>
      <c r="M21" s="483">
        <f t="shared" si="1"/>
        <v>0</v>
      </c>
      <c r="N21" s="483"/>
      <c r="O21" s="483">
        <f t="shared" si="0"/>
        <v>0</v>
      </c>
      <c r="P21" s="682"/>
      <c r="Q21" s="454"/>
      <c r="R21" s="454"/>
      <c r="S21" s="454"/>
      <c r="T21" s="454"/>
      <c r="U21" s="454"/>
    </row>
    <row r="22" spans="1:21" s="403" customFormat="1" x14ac:dyDescent="0.25">
      <c r="A22" s="479" t="s">
        <v>22</v>
      </c>
      <c r="B22" s="479" t="s">
        <v>91</v>
      </c>
      <c r="C22" s="480"/>
      <c r="D22" s="76" t="s">
        <v>2739</v>
      </c>
      <c r="E22" s="591" t="s">
        <v>2669</v>
      </c>
      <c r="F22" s="582" t="s">
        <v>2648</v>
      </c>
      <c r="G22" s="481" t="s">
        <v>17</v>
      </c>
      <c r="H22" s="482">
        <v>1</v>
      </c>
      <c r="I22" s="482">
        <v>1</v>
      </c>
      <c r="J22" s="635">
        <f t="shared" si="2"/>
        <v>1</v>
      </c>
      <c r="K22" s="537"/>
      <c r="L22" s="537"/>
      <c r="M22" s="483">
        <f t="shared" si="1"/>
        <v>0</v>
      </c>
      <c r="N22" s="483"/>
      <c r="O22" s="483">
        <f t="shared" si="0"/>
        <v>0</v>
      </c>
      <c r="P22" s="682"/>
      <c r="Q22" s="454"/>
      <c r="R22" s="454"/>
      <c r="S22" s="454"/>
      <c r="T22" s="454"/>
      <c r="U22" s="454"/>
    </row>
    <row r="23" spans="1:21" s="403" customFormat="1" x14ac:dyDescent="0.25">
      <c r="A23" s="479" t="s">
        <v>23</v>
      </c>
      <c r="B23" s="479" t="s">
        <v>91</v>
      </c>
      <c r="C23" s="480"/>
      <c r="D23" s="76" t="s">
        <v>2670</v>
      </c>
      <c r="E23" s="591" t="s">
        <v>2671</v>
      </c>
      <c r="F23" s="582" t="s">
        <v>2648</v>
      </c>
      <c r="G23" s="481" t="s">
        <v>17</v>
      </c>
      <c r="H23" s="482">
        <v>1</v>
      </c>
      <c r="I23" s="482">
        <v>1</v>
      </c>
      <c r="J23" s="635">
        <f t="shared" si="2"/>
        <v>1</v>
      </c>
      <c r="K23" s="537"/>
      <c r="L23" s="537"/>
      <c r="M23" s="483">
        <f t="shared" si="1"/>
        <v>0</v>
      </c>
      <c r="N23" s="483"/>
      <c r="O23" s="483">
        <f t="shared" si="0"/>
        <v>0</v>
      </c>
      <c r="P23" s="682"/>
      <c r="Q23" s="454"/>
      <c r="R23" s="454"/>
      <c r="S23" s="454"/>
      <c r="T23" s="454"/>
      <c r="U23" s="454"/>
    </row>
    <row r="24" spans="1:21" s="403" customFormat="1" x14ac:dyDescent="0.25">
      <c r="A24" s="479" t="s">
        <v>24</v>
      </c>
      <c r="B24" s="479" t="s">
        <v>91</v>
      </c>
      <c r="C24" s="480"/>
      <c r="D24" s="76" t="s">
        <v>2672</v>
      </c>
      <c r="E24" s="591" t="s">
        <v>2673</v>
      </c>
      <c r="F24" s="582" t="s">
        <v>2648</v>
      </c>
      <c r="G24" s="481" t="s">
        <v>17</v>
      </c>
      <c r="H24" s="482">
        <v>1</v>
      </c>
      <c r="I24" s="482">
        <v>1</v>
      </c>
      <c r="J24" s="635">
        <f t="shared" si="2"/>
        <v>1</v>
      </c>
      <c r="K24" s="537"/>
      <c r="L24" s="537"/>
      <c r="M24" s="483">
        <f t="shared" si="1"/>
        <v>0</v>
      </c>
      <c r="N24" s="483"/>
      <c r="O24" s="483">
        <f t="shared" si="0"/>
        <v>0</v>
      </c>
      <c r="P24" s="682"/>
      <c r="Q24" s="454"/>
      <c r="R24" s="454"/>
      <c r="S24" s="454"/>
      <c r="T24" s="454"/>
      <c r="U24" s="454"/>
    </row>
    <row r="25" spans="1:21" s="403" customFormat="1" ht="30" x14ac:dyDescent="0.25">
      <c r="A25" s="479" t="s">
        <v>25</v>
      </c>
      <c r="B25" s="479" t="s">
        <v>91</v>
      </c>
      <c r="C25" s="480"/>
      <c r="D25" s="76" t="s">
        <v>2674</v>
      </c>
      <c r="E25" s="591" t="s">
        <v>2675</v>
      </c>
      <c r="F25" s="582" t="s">
        <v>2648</v>
      </c>
      <c r="G25" s="481" t="s">
        <v>17</v>
      </c>
      <c r="H25" s="482">
        <v>1</v>
      </c>
      <c r="I25" s="482">
        <v>1</v>
      </c>
      <c r="J25" s="635">
        <f t="shared" si="2"/>
        <v>1</v>
      </c>
      <c r="K25" s="537"/>
      <c r="L25" s="537"/>
      <c r="M25" s="483">
        <f t="shared" si="1"/>
        <v>0</v>
      </c>
      <c r="N25" s="483"/>
      <c r="O25" s="483">
        <f t="shared" si="0"/>
        <v>0</v>
      </c>
      <c r="P25" s="682"/>
      <c r="Q25" s="454"/>
      <c r="R25" s="454"/>
      <c r="S25" s="454"/>
      <c r="T25" s="454"/>
      <c r="U25" s="454"/>
    </row>
    <row r="26" spans="1:21" s="403" customFormat="1" ht="30" x14ac:dyDescent="0.25">
      <c r="A26" s="479" t="s">
        <v>26</v>
      </c>
      <c r="B26" s="479" t="s">
        <v>91</v>
      </c>
      <c r="C26" s="480"/>
      <c r="D26" s="76" t="s">
        <v>2676</v>
      </c>
      <c r="E26" s="591" t="s">
        <v>2677</v>
      </c>
      <c r="F26" s="582" t="s">
        <v>2648</v>
      </c>
      <c r="G26" s="481" t="s">
        <v>17</v>
      </c>
      <c r="H26" s="482">
        <v>1</v>
      </c>
      <c r="I26" s="482">
        <v>1</v>
      </c>
      <c r="J26" s="635">
        <f t="shared" si="2"/>
        <v>1</v>
      </c>
      <c r="K26" s="537"/>
      <c r="L26" s="537"/>
      <c r="M26" s="483">
        <f t="shared" si="1"/>
        <v>0</v>
      </c>
      <c r="N26" s="483"/>
      <c r="O26" s="483">
        <f t="shared" si="0"/>
        <v>0</v>
      </c>
      <c r="P26" s="682"/>
      <c r="Q26" s="454"/>
      <c r="R26" s="454"/>
      <c r="S26" s="454"/>
      <c r="T26" s="454"/>
      <c r="U26" s="454"/>
    </row>
    <row r="27" spans="1:21" s="403" customFormat="1" ht="45" x14ac:dyDescent="0.25">
      <c r="A27" s="479" t="s">
        <v>27</v>
      </c>
      <c r="B27" s="479" t="s">
        <v>91</v>
      </c>
      <c r="C27" s="480"/>
      <c r="D27" s="75" t="s">
        <v>2678</v>
      </c>
      <c r="E27" s="591" t="s">
        <v>2742</v>
      </c>
      <c r="F27" s="582" t="s">
        <v>2648</v>
      </c>
      <c r="G27" s="481" t="s">
        <v>17</v>
      </c>
      <c r="H27" s="482">
        <v>1</v>
      </c>
      <c r="I27" s="482">
        <v>1</v>
      </c>
      <c r="J27" s="635">
        <f>ROUND(H27*I27,2)</f>
        <v>1</v>
      </c>
      <c r="K27" s="537"/>
      <c r="L27" s="537"/>
      <c r="M27" s="483">
        <f t="shared" si="1"/>
        <v>0</v>
      </c>
      <c r="N27" s="483"/>
      <c r="O27" s="483">
        <f t="shared" si="0"/>
        <v>0</v>
      </c>
      <c r="P27" s="682"/>
      <c r="Q27" s="454"/>
      <c r="R27" s="454"/>
      <c r="S27" s="454"/>
      <c r="T27" s="454"/>
      <c r="U27" s="454"/>
    </row>
    <row r="28" spans="1:21" s="403" customFormat="1" ht="57.75" customHeight="1" x14ac:dyDescent="0.25">
      <c r="A28" s="479" t="s">
        <v>28</v>
      </c>
      <c r="B28" s="479" t="s">
        <v>91</v>
      </c>
      <c r="C28" s="480"/>
      <c r="D28" s="75" t="s">
        <v>2679</v>
      </c>
      <c r="E28" s="591" t="s">
        <v>2741</v>
      </c>
      <c r="F28" s="582" t="s">
        <v>2648</v>
      </c>
      <c r="G28" s="481" t="s">
        <v>17</v>
      </c>
      <c r="H28" s="482">
        <v>1</v>
      </c>
      <c r="I28" s="482">
        <v>1</v>
      </c>
      <c r="J28" s="635">
        <f t="shared" si="2"/>
        <v>1</v>
      </c>
      <c r="K28" s="537"/>
      <c r="L28" s="537"/>
      <c r="M28" s="483">
        <f t="shared" si="1"/>
        <v>0</v>
      </c>
      <c r="N28" s="483"/>
      <c r="O28" s="483">
        <f t="shared" si="0"/>
        <v>0</v>
      </c>
      <c r="P28" s="607"/>
      <c r="Q28" s="454"/>
      <c r="R28" s="454"/>
      <c r="S28" s="454"/>
      <c r="T28" s="454"/>
      <c r="U28" s="454"/>
    </row>
    <row r="29" spans="1:21" s="403" customFormat="1" ht="28.5" customHeight="1" x14ac:dyDescent="0.25">
      <c r="A29" s="479" t="s">
        <v>29</v>
      </c>
      <c r="B29" s="479" t="s">
        <v>91</v>
      </c>
      <c r="C29" s="613"/>
      <c r="D29" s="76" t="s">
        <v>2680</v>
      </c>
      <c r="E29" s="591" t="s">
        <v>2740</v>
      </c>
      <c r="F29" s="582" t="s">
        <v>2648</v>
      </c>
      <c r="G29" s="481" t="s">
        <v>17</v>
      </c>
      <c r="H29" s="482">
        <v>1</v>
      </c>
      <c r="I29" s="482">
        <v>1</v>
      </c>
      <c r="J29" s="635">
        <f t="shared" si="2"/>
        <v>1</v>
      </c>
      <c r="K29" s="607"/>
      <c r="L29" s="607"/>
      <c r="M29" s="483">
        <f t="shared" ref="M29:M46" si="3">ROUND(K29*J29,2)</f>
        <v>0</v>
      </c>
      <c r="N29" s="483"/>
      <c r="O29" s="483">
        <f t="shared" ref="O29:O46" si="4">ROUND(M29+N29,2)</f>
        <v>0</v>
      </c>
      <c r="P29" s="607"/>
      <c r="Q29" s="454"/>
      <c r="R29" s="454"/>
      <c r="S29" s="454"/>
      <c r="T29" s="454"/>
      <c r="U29" s="454"/>
    </row>
    <row r="30" spans="1:21" s="403" customFormat="1" ht="28.5" customHeight="1" x14ac:dyDescent="0.25">
      <c r="A30" s="479" t="s">
        <v>30</v>
      </c>
      <c r="B30" s="479" t="s">
        <v>91</v>
      </c>
      <c r="C30" s="613"/>
      <c r="D30" s="76" t="s">
        <v>2681</v>
      </c>
      <c r="E30" s="591"/>
      <c r="F30" s="582" t="s">
        <v>2648</v>
      </c>
      <c r="G30" s="481" t="s">
        <v>17</v>
      </c>
      <c r="H30" s="482">
        <v>3</v>
      </c>
      <c r="I30" s="482">
        <v>1</v>
      </c>
      <c r="J30" s="635">
        <f t="shared" si="2"/>
        <v>3</v>
      </c>
      <c r="K30" s="607"/>
      <c r="L30" s="607"/>
      <c r="M30" s="483">
        <f t="shared" si="3"/>
        <v>0</v>
      </c>
      <c r="N30" s="483"/>
      <c r="O30" s="483">
        <f t="shared" si="4"/>
        <v>0</v>
      </c>
      <c r="P30" s="607"/>
      <c r="Q30" s="454"/>
      <c r="R30" s="454"/>
      <c r="S30" s="454"/>
      <c r="T30" s="454"/>
      <c r="U30" s="454"/>
    </row>
    <row r="31" spans="1:21" s="403" customFormat="1" ht="28.5" customHeight="1" x14ac:dyDescent="0.25">
      <c r="A31" s="479" t="s">
        <v>31</v>
      </c>
      <c r="B31" s="479" t="s">
        <v>91</v>
      </c>
      <c r="C31" s="613"/>
      <c r="D31" s="76" t="s">
        <v>2682</v>
      </c>
      <c r="E31" s="591"/>
      <c r="F31" s="582" t="s">
        <v>2648</v>
      </c>
      <c r="G31" s="481" t="s">
        <v>17</v>
      </c>
      <c r="H31" s="482">
        <v>3</v>
      </c>
      <c r="I31" s="482">
        <v>1</v>
      </c>
      <c r="J31" s="635">
        <f t="shared" si="2"/>
        <v>3</v>
      </c>
      <c r="K31" s="607"/>
      <c r="L31" s="607"/>
      <c r="M31" s="483">
        <f t="shared" si="3"/>
        <v>0</v>
      </c>
      <c r="N31" s="483"/>
      <c r="O31" s="483">
        <f t="shared" si="4"/>
        <v>0</v>
      </c>
      <c r="P31" s="607"/>
      <c r="Q31" s="454"/>
      <c r="R31" s="454"/>
      <c r="S31" s="454"/>
      <c r="T31" s="454"/>
      <c r="U31" s="454"/>
    </row>
    <row r="32" spans="1:21" s="403" customFormat="1" ht="28.5" customHeight="1" x14ac:dyDescent="0.25">
      <c r="A32" s="479" t="s">
        <v>32</v>
      </c>
      <c r="B32" s="479" t="s">
        <v>91</v>
      </c>
      <c r="C32" s="613"/>
      <c r="D32" s="76" t="s">
        <v>2683</v>
      </c>
      <c r="E32" s="591"/>
      <c r="F32" s="582" t="s">
        <v>2648</v>
      </c>
      <c r="G32" s="481" t="s">
        <v>17</v>
      </c>
      <c r="H32" s="615">
        <v>1</v>
      </c>
      <c r="I32" s="482">
        <v>1</v>
      </c>
      <c r="J32" s="635">
        <f>ROUND(H32*I32,2)</f>
        <v>1</v>
      </c>
      <c r="K32" s="607"/>
      <c r="L32" s="607"/>
      <c r="M32" s="483">
        <f t="shared" si="3"/>
        <v>0</v>
      </c>
      <c r="N32" s="483"/>
      <c r="O32" s="483">
        <f t="shared" si="4"/>
        <v>0</v>
      </c>
      <c r="P32" s="607"/>
      <c r="Q32" s="454"/>
      <c r="R32" s="454"/>
      <c r="S32" s="454"/>
      <c r="T32" s="454"/>
      <c r="U32" s="454"/>
    </row>
    <row r="33" spans="1:21" s="403" customFormat="1" ht="28.5" customHeight="1" x14ac:dyDescent="0.25">
      <c r="A33" s="479" t="s">
        <v>33</v>
      </c>
      <c r="B33" s="479" t="s">
        <v>91</v>
      </c>
      <c r="C33" s="613"/>
      <c r="D33" s="76" t="s">
        <v>2684</v>
      </c>
      <c r="E33" s="591"/>
      <c r="F33" s="582" t="s">
        <v>2648</v>
      </c>
      <c r="G33" s="481" t="s">
        <v>17</v>
      </c>
      <c r="H33" s="615">
        <v>1</v>
      </c>
      <c r="I33" s="482">
        <v>1</v>
      </c>
      <c r="J33" s="635">
        <f t="shared" ref="J33:J67" si="5">ROUND(H33*I33,2)</f>
        <v>1</v>
      </c>
      <c r="K33" s="607"/>
      <c r="L33" s="607"/>
      <c r="M33" s="483">
        <f t="shared" si="3"/>
        <v>0</v>
      </c>
      <c r="N33" s="483"/>
      <c r="O33" s="483">
        <f t="shared" si="4"/>
        <v>0</v>
      </c>
      <c r="P33" s="607"/>
      <c r="Q33" s="454"/>
      <c r="R33" s="454"/>
      <c r="S33" s="454"/>
      <c r="T33" s="454"/>
      <c r="U33" s="454"/>
    </row>
    <row r="34" spans="1:21" s="403" customFormat="1" ht="28.5" customHeight="1" x14ac:dyDescent="0.25">
      <c r="A34" s="479" t="s">
        <v>34</v>
      </c>
      <c r="B34" s="479" t="s">
        <v>91</v>
      </c>
      <c r="C34" s="613"/>
      <c r="D34" s="76" t="s">
        <v>2685</v>
      </c>
      <c r="E34" s="591"/>
      <c r="F34" s="582" t="s">
        <v>2648</v>
      </c>
      <c r="G34" s="481" t="s">
        <v>17</v>
      </c>
      <c r="H34" s="615">
        <v>5</v>
      </c>
      <c r="I34" s="482">
        <v>1</v>
      </c>
      <c r="J34" s="635">
        <f t="shared" si="5"/>
        <v>5</v>
      </c>
      <c r="K34" s="607"/>
      <c r="L34" s="607"/>
      <c r="M34" s="483">
        <f t="shared" si="3"/>
        <v>0</v>
      </c>
      <c r="N34" s="483"/>
      <c r="O34" s="483">
        <f t="shared" si="4"/>
        <v>0</v>
      </c>
      <c r="P34" s="607"/>
      <c r="Q34" s="454"/>
      <c r="R34" s="454"/>
      <c r="S34" s="454"/>
      <c r="T34" s="454"/>
      <c r="U34" s="454"/>
    </row>
    <row r="35" spans="1:21" s="403" customFormat="1" x14ac:dyDescent="0.25">
      <c r="A35" s="479" t="s">
        <v>35</v>
      </c>
      <c r="B35" s="479" t="s">
        <v>91</v>
      </c>
      <c r="C35" s="613"/>
      <c r="D35" s="76" t="s">
        <v>2686</v>
      </c>
      <c r="E35" s="591"/>
      <c r="F35" s="582" t="s">
        <v>2648</v>
      </c>
      <c r="G35" s="481" t="s">
        <v>17</v>
      </c>
      <c r="H35" s="615">
        <v>1</v>
      </c>
      <c r="I35" s="482">
        <v>1</v>
      </c>
      <c r="J35" s="635">
        <f t="shared" si="5"/>
        <v>1</v>
      </c>
      <c r="K35" s="607"/>
      <c r="L35" s="607"/>
      <c r="M35" s="483">
        <f t="shared" si="3"/>
        <v>0</v>
      </c>
      <c r="N35" s="483"/>
      <c r="O35" s="483">
        <f t="shared" si="4"/>
        <v>0</v>
      </c>
      <c r="P35" s="607"/>
      <c r="Q35" s="454"/>
      <c r="R35" s="454"/>
      <c r="S35" s="454"/>
      <c r="T35" s="454"/>
      <c r="U35" s="454"/>
    </row>
    <row r="36" spans="1:21" s="403" customFormat="1" x14ac:dyDescent="0.25">
      <c r="A36" s="479" t="s">
        <v>36</v>
      </c>
      <c r="B36" s="479" t="s">
        <v>91</v>
      </c>
      <c r="C36" s="613"/>
      <c r="D36" s="76" t="s">
        <v>2687</v>
      </c>
      <c r="E36" s="591"/>
      <c r="F36" s="582" t="s">
        <v>2648</v>
      </c>
      <c r="G36" s="481" t="s">
        <v>17</v>
      </c>
      <c r="H36" s="615">
        <v>1</v>
      </c>
      <c r="I36" s="482">
        <v>1</v>
      </c>
      <c r="J36" s="635">
        <f t="shared" si="5"/>
        <v>1</v>
      </c>
      <c r="K36" s="607"/>
      <c r="L36" s="607"/>
      <c r="M36" s="483">
        <f t="shared" si="3"/>
        <v>0</v>
      </c>
      <c r="N36" s="483"/>
      <c r="O36" s="483">
        <f t="shared" si="4"/>
        <v>0</v>
      </c>
      <c r="P36" s="607"/>
      <c r="Q36" s="454"/>
      <c r="R36" s="454"/>
      <c r="S36" s="454"/>
      <c r="T36" s="454"/>
      <c r="U36" s="454"/>
    </row>
    <row r="37" spans="1:21" s="403" customFormat="1" x14ac:dyDescent="0.25">
      <c r="A37" s="479" t="s">
        <v>37</v>
      </c>
      <c r="B37" s="479" t="s">
        <v>91</v>
      </c>
      <c r="C37" s="480"/>
      <c r="D37" s="76" t="s">
        <v>2727</v>
      </c>
      <c r="E37" s="591" t="s">
        <v>2688</v>
      </c>
      <c r="F37" s="582" t="s">
        <v>2648</v>
      </c>
      <c r="G37" s="481" t="s">
        <v>91</v>
      </c>
      <c r="H37" s="482">
        <v>33.700000000000003</v>
      </c>
      <c r="I37" s="482">
        <v>1.1000000000000001</v>
      </c>
      <c r="J37" s="635">
        <f t="shared" si="5"/>
        <v>37.07</v>
      </c>
      <c r="K37" s="537"/>
      <c r="L37" s="537"/>
      <c r="M37" s="483">
        <f t="shared" si="3"/>
        <v>0</v>
      </c>
      <c r="N37" s="483"/>
      <c r="O37" s="483">
        <f t="shared" si="4"/>
        <v>0</v>
      </c>
      <c r="P37" s="537"/>
      <c r="Q37" s="454"/>
      <c r="R37" s="454"/>
      <c r="S37" s="454"/>
      <c r="T37" s="454"/>
      <c r="U37" s="454"/>
    </row>
    <row r="38" spans="1:21" s="403" customFormat="1" x14ac:dyDescent="0.25">
      <c r="A38" s="479" t="s">
        <v>38</v>
      </c>
      <c r="B38" s="479" t="s">
        <v>91</v>
      </c>
      <c r="C38" s="480"/>
      <c r="D38" s="76" t="s">
        <v>2728</v>
      </c>
      <c r="E38" s="591" t="s">
        <v>2688</v>
      </c>
      <c r="F38" s="582" t="s">
        <v>2648</v>
      </c>
      <c r="G38" s="481" t="s">
        <v>91</v>
      </c>
      <c r="H38" s="482">
        <v>30.6</v>
      </c>
      <c r="I38" s="482">
        <v>1.1000000000000001</v>
      </c>
      <c r="J38" s="635">
        <f t="shared" si="5"/>
        <v>33.659999999999997</v>
      </c>
      <c r="K38" s="537"/>
      <c r="L38" s="537"/>
      <c r="M38" s="483">
        <f t="shared" si="3"/>
        <v>0</v>
      </c>
      <c r="N38" s="483"/>
      <c r="O38" s="483">
        <f t="shared" si="4"/>
        <v>0</v>
      </c>
      <c r="P38" s="537"/>
      <c r="Q38" s="454"/>
      <c r="R38" s="454"/>
      <c r="S38" s="454"/>
      <c r="T38" s="454"/>
      <c r="U38" s="454"/>
    </row>
    <row r="39" spans="1:21" s="403" customFormat="1" x14ac:dyDescent="0.25">
      <c r="A39" s="479" t="s">
        <v>39</v>
      </c>
      <c r="B39" s="479" t="s">
        <v>91</v>
      </c>
      <c r="C39" s="480"/>
      <c r="D39" s="76" t="s">
        <v>2729</v>
      </c>
      <c r="E39" s="591" t="s">
        <v>2688</v>
      </c>
      <c r="F39" s="582" t="s">
        <v>2648</v>
      </c>
      <c r="G39" s="481" t="s">
        <v>91</v>
      </c>
      <c r="H39" s="482">
        <v>15.5</v>
      </c>
      <c r="I39" s="482">
        <v>1.1000000000000001</v>
      </c>
      <c r="J39" s="635">
        <f t="shared" si="5"/>
        <v>17.05</v>
      </c>
      <c r="K39" s="537"/>
      <c r="L39" s="537"/>
      <c r="M39" s="483">
        <f t="shared" si="3"/>
        <v>0</v>
      </c>
      <c r="N39" s="483"/>
      <c r="O39" s="483">
        <f t="shared" si="4"/>
        <v>0</v>
      </c>
      <c r="P39" s="537"/>
      <c r="Q39" s="454"/>
      <c r="R39" s="454"/>
      <c r="S39" s="454"/>
      <c r="T39" s="454"/>
      <c r="U39" s="454"/>
    </row>
    <row r="40" spans="1:21" s="403" customFormat="1" x14ac:dyDescent="0.25">
      <c r="A40" s="479" t="s">
        <v>40</v>
      </c>
      <c r="B40" s="479" t="s">
        <v>91</v>
      </c>
      <c r="C40" s="480"/>
      <c r="D40" s="76" t="s">
        <v>2730</v>
      </c>
      <c r="E40" s="591" t="s">
        <v>2688</v>
      </c>
      <c r="F40" s="582" t="s">
        <v>2648</v>
      </c>
      <c r="G40" s="481" t="s">
        <v>91</v>
      </c>
      <c r="H40" s="482">
        <v>0.8</v>
      </c>
      <c r="I40" s="482">
        <v>1.1000000000000001</v>
      </c>
      <c r="J40" s="635">
        <f t="shared" si="5"/>
        <v>0.88</v>
      </c>
      <c r="K40" s="537"/>
      <c r="L40" s="537"/>
      <c r="M40" s="483">
        <f t="shared" si="3"/>
        <v>0</v>
      </c>
      <c r="N40" s="483"/>
      <c r="O40" s="483">
        <f t="shared" si="4"/>
        <v>0</v>
      </c>
      <c r="P40" s="537"/>
      <c r="Q40" s="454"/>
      <c r="R40" s="454"/>
      <c r="S40" s="454"/>
      <c r="T40" s="454"/>
      <c r="U40" s="454"/>
    </row>
    <row r="41" spans="1:21" s="403" customFormat="1" x14ac:dyDescent="0.25">
      <c r="A41" s="479" t="s">
        <v>41</v>
      </c>
      <c r="B41" s="479" t="s">
        <v>91</v>
      </c>
      <c r="C41" s="480"/>
      <c r="D41" s="76" t="s">
        <v>2731</v>
      </c>
      <c r="E41" s="591" t="s">
        <v>2688</v>
      </c>
      <c r="F41" s="582" t="s">
        <v>2648</v>
      </c>
      <c r="G41" s="481" t="s">
        <v>91</v>
      </c>
      <c r="H41" s="482">
        <v>1.4</v>
      </c>
      <c r="I41" s="482">
        <v>1.1000000000000001</v>
      </c>
      <c r="J41" s="635">
        <f t="shared" si="5"/>
        <v>1.54</v>
      </c>
      <c r="K41" s="537"/>
      <c r="L41" s="537"/>
      <c r="M41" s="483">
        <f t="shared" si="3"/>
        <v>0</v>
      </c>
      <c r="N41" s="483"/>
      <c r="O41" s="483">
        <f t="shared" si="4"/>
        <v>0</v>
      </c>
      <c r="P41" s="537"/>
      <c r="Q41" s="454"/>
      <c r="R41" s="454"/>
      <c r="S41" s="454"/>
      <c r="T41" s="454"/>
      <c r="U41" s="454"/>
    </row>
    <row r="42" spans="1:21" s="403" customFormat="1" x14ac:dyDescent="0.25">
      <c r="A42" s="479" t="s">
        <v>42</v>
      </c>
      <c r="B42" s="479" t="s">
        <v>91</v>
      </c>
      <c r="C42" s="480"/>
      <c r="D42" s="76" t="s">
        <v>2732</v>
      </c>
      <c r="E42" s="591" t="s">
        <v>2688</v>
      </c>
      <c r="F42" s="582" t="s">
        <v>2648</v>
      </c>
      <c r="G42" s="481" t="s">
        <v>91</v>
      </c>
      <c r="H42" s="482">
        <v>3.9</v>
      </c>
      <c r="I42" s="482">
        <v>1.1000000000000001</v>
      </c>
      <c r="J42" s="635">
        <f t="shared" si="5"/>
        <v>4.29</v>
      </c>
      <c r="K42" s="537"/>
      <c r="L42" s="537"/>
      <c r="M42" s="483">
        <f t="shared" si="3"/>
        <v>0</v>
      </c>
      <c r="N42" s="483"/>
      <c r="O42" s="483">
        <f t="shared" si="4"/>
        <v>0</v>
      </c>
      <c r="P42" s="537"/>
      <c r="Q42" s="454"/>
      <c r="R42" s="454"/>
      <c r="S42" s="454"/>
      <c r="T42" s="454"/>
      <c r="U42" s="454"/>
    </row>
    <row r="43" spans="1:21" s="403" customFormat="1" x14ac:dyDescent="0.25">
      <c r="A43" s="479" t="s">
        <v>43</v>
      </c>
      <c r="B43" s="479" t="s">
        <v>91</v>
      </c>
      <c r="C43" s="480"/>
      <c r="D43" s="76" t="s">
        <v>2733</v>
      </c>
      <c r="E43" s="591" t="s">
        <v>2688</v>
      </c>
      <c r="F43" s="582" t="s">
        <v>2648</v>
      </c>
      <c r="G43" s="481" t="s">
        <v>91</v>
      </c>
      <c r="H43" s="482">
        <v>21</v>
      </c>
      <c r="I43" s="482">
        <v>1.1000000000000001</v>
      </c>
      <c r="J43" s="635">
        <f t="shared" si="5"/>
        <v>23.1</v>
      </c>
      <c r="K43" s="537"/>
      <c r="L43" s="537"/>
      <c r="M43" s="483">
        <f t="shared" si="3"/>
        <v>0</v>
      </c>
      <c r="N43" s="483"/>
      <c r="O43" s="483">
        <f t="shared" si="4"/>
        <v>0</v>
      </c>
      <c r="P43" s="608"/>
      <c r="Q43" s="454"/>
      <c r="R43" s="454"/>
      <c r="S43" s="454"/>
      <c r="T43" s="454"/>
      <c r="U43" s="454"/>
    </row>
    <row r="44" spans="1:21" s="403" customFormat="1" x14ac:dyDescent="0.25">
      <c r="A44" s="479" t="s">
        <v>44</v>
      </c>
      <c r="B44" s="479" t="s">
        <v>91</v>
      </c>
      <c r="C44" s="480"/>
      <c r="D44" s="76" t="s">
        <v>2730</v>
      </c>
      <c r="E44" s="591" t="s">
        <v>2688</v>
      </c>
      <c r="F44" s="582" t="s">
        <v>2648</v>
      </c>
      <c r="G44" s="544" t="s">
        <v>91</v>
      </c>
      <c r="H44" s="482">
        <v>18.8</v>
      </c>
      <c r="I44" s="482">
        <v>1.1000000000000001</v>
      </c>
      <c r="J44" s="635">
        <f t="shared" si="5"/>
        <v>20.68</v>
      </c>
      <c r="K44" s="537"/>
      <c r="L44" s="537"/>
      <c r="M44" s="483">
        <f t="shared" si="3"/>
        <v>0</v>
      </c>
      <c r="N44" s="483"/>
      <c r="O44" s="483">
        <f t="shared" si="4"/>
        <v>0</v>
      </c>
      <c r="P44" s="608"/>
      <c r="Q44" s="454"/>
      <c r="R44" s="454"/>
      <c r="S44" s="454"/>
      <c r="T44" s="454"/>
      <c r="U44" s="454"/>
    </row>
    <row r="45" spans="1:21" s="403" customFormat="1" x14ac:dyDescent="0.25">
      <c r="A45" s="479" t="s">
        <v>45</v>
      </c>
      <c r="B45" s="479" t="s">
        <v>91</v>
      </c>
      <c r="C45" s="480"/>
      <c r="D45" s="76" t="s">
        <v>2734</v>
      </c>
      <c r="E45" s="591" t="s">
        <v>2688</v>
      </c>
      <c r="F45" s="582" t="s">
        <v>2648</v>
      </c>
      <c r="G45" s="544" t="s">
        <v>91</v>
      </c>
      <c r="H45" s="482">
        <v>46.8</v>
      </c>
      <c r="I45" s="482">
        <v>1.1000000000000001</v>
      </c>
      <c r="J45" s="635">
        <f t="shared" si="5"/>
        <v>51.48</v>
      </c>
      <c r="K45" s="537"/>
      <c r="L45" s="537"/>
      <c r="M45" s="483">
        <f t="shared" si="3"/>
        <v>0</v>
      </c>
      <c r="N45" s="483"/>
      <c r="O45" s="483">
        <f t="shared" si="4"/>
        <v>0</v>
      </c>
      <c r="P45" s="608"/>
      <c r="Q45" s="454"/>
      <c r="R45" s="454"/>
      <c r="S45" s="454"/>
      <c r="T45" s="454"/>
      <c r="U45" s="454"/>
    </row>
    <row r="46" spans="1:21" s="403" customFormat="1" x14ac:dyDescent="0.25">
      <c r="A46" s="479" t="s">
        <v>46</v>
      </c>
      <c r="B46" s="479" t="s">
        <v>91</v>
      </c>
      <c r="C46" s="480"/>
      <c r="D46" s="74" t="s">
        <v>2735</v>
      </c>
      <c r="E46" s="556" t="s">
        <v>2688</v>
      </c>
      <c r="F46" s="582" t="s">
        <v>2648</v>
      </c>
      <c r="G46" s="544" t="s">
        <v>91</v>
      </c>
      <c r="H46" s="482">
        <v>38</v>
      </c>
      <c r="I46" s="482">
        <v>1.1000000000000001</v>
      </c>
      <c r="J46" s="635">
        <f t="shared" si="5"/>
        <v>41.8</v>
      </c>
      <c r="K46" s="537"/>
      <c r="L46" s="537"/>
      <c r="M46" s="483">
        <f t="shared" si="3"/>
        <v>0</v>
      </c>
      <c r="N46" s="483"/>
      <c r="O46" s="483">
        <f t="shared" si="4"/>
        <v>0</v>
      </c>
      <c r="P46" s="608"/>
      <c r="Q46" s="454"/>
      <c r="R46" s="454"/>
      <c r="S46" s="454"/>
      <c r="T46" s="454"/>
      <c r="U46" s="454"/>
    </row>
    <row r="47" spans="1:21" s="403" customFormat="1" x14ac:dyDescent="0.25">
      <c r="A47" s="479" t="s">
        <v>47</v>
      </c>
      <c r="B47" s="479" t="s">
        <v>91</v>
      </c>
      <c r="C47" s="480"/>
      <c r="D47" s="74" t="s">
        <v>2736</v>
      </c>
      <c r="E47" s="556" t="s">
        <v>2688</v>
      </c>
      <c r="F47" s="582" t="s">
        <v>2648</v>
      </c>
      <c r="G47" s="544" t="s">
        <v>91</v>
      </c>
      <c r="H47" s="482">
        <v>3.7</v>
      </c>
      <c r="I47" s="482">
        <v>1.1000000000000001</v>
      </c>
      <c r="J47" s="635">
        <f t="shared" si="5"/>
        <v>4.07</v>
      </c>
      <c r="K47" s="537"/>
      <c r="L47" s="537"/>
      <c r="M47" s="483">
        <f t="shared" ref="M47:M52" si="6">ROUND(K47*J47,2)</f>
        <v>0</v>
      </c>
      <c r="N47" s="483"/>
      <c r="O47" s="483">
        <f t="shared" ref="O47:O52" si="7">ROUND(M47+N47,2)</f>
        <v>0</v>
      </c>
      <c r="P47" s="608"/>
      <c r="Q47" s="454"/>
      <c r="R47" s="454"/>
      <c r="S47" s="454"/>
      <c r="T47" s="454"/>
      <c r="U47" s="454"/>
    </row>
    <row r="48" spans="1:21" s="403" customFormat="1" x14ac:dyDescent="0.25">
      <c r="A48" s="479" t="s">
        <v>48</v>
      </c>
      <c r="B48" s="479" t="s">
        <v>91</v>
      </c>
      <c r="C48" s="480"/>
      <c r="D48" s="74" t="s">
        <v>2689</v>
      </c>
      <c r="E48" s="556" t="s">
        <v>2690</v>
      </c>
      <c r="F48" s="582" t="s">
        <v>2648</v>
      </c>
      <c r="G48" s="544" t="s">
        <v>91</v>
      </c>
      <c r="H48" s="482">
        <v>6.8</v>
      </c>
      <c r="I48" s="482">
        <v>1.1000000000000001</v>
      </c>
      <c r="J48" s="635">
        <f t="shared" si="5"/>
        <v>7.48</v>
      </c>
      <c r="K48" s="537"/>
      <c r="L48" s="537"/>
      <c r="M48" s="483">
        <f t="shared" si="6"/>
        <v>0</v>
      </c>
      <c r="N48" s="483"/>
      <c r="O48" s="483">
        <f t="shared" si="7"/>
        <v>0</v>
      </c>
      <c r="P48" s="608"/>
      <c r="Q48" s="454"/>
      <c r="R48" s="454"/>
      <c r="S48" s="454"/>
      <c r="T48" s="454"/>
      <c r="U48" s="454"/>
    </row>
    <row r="49" spans="1:21" s="403" customFormat="1" x14ac:dyDescent="0.25">
      <c r="A49" s="479" t="s">
        <v>49</v>
      </c>
      <c r="B49" s="479" t="s">
        <v>91</v>
      </c>
      <c r="C49" s="480"/>
      <c r="D49" s="618" t="s">
        <v>2691</v>
      </c>
      <c r="E49" s="619" t="s">
        <v>2690</v>
      </c>
      <c r="F49" s="582" t="s">
        <v>2648</v>
      </c>
      <c r="G49" s="544" t="s">
        <v>91</v>
      </c>
      <c r="H49" s="482">
        <v>9</v>
      </c>
      <c r="I49" s="482">
        <v>1.1000000000000001</v>
      </c>
      <c r="J49" s="635">
        <f t="shared" si="5"/>
        <v>9.9</v>
      </c>
      <c r="K49" s="537"/>
      <c r="L49" s="537"/>
      <c r="M49" s="483">
        <f t="shared" si="6"/>
        <v>0</v>
      </c>
      <c r="N49" s="483"/>
      <c r="O49" s="483">
        <f t="shared" si="7"/>
        <v>0</v>
      </c>
      <c r="P49" s="607"/>
      <c r="Q49" s="454"/>
      <c r="R49" s="454"/>
      <c r="S49" s="454"/>
      <c r="T49" s="454"/>
      <c r="U49" s="454"/>
    </row>
    <row r="50" spans="1:21" s="403" customFormat="1" x14ac:dyDescent="0.25">
      <c r="A50" s="479" t="s">
        <v>50</v>
      </c>
      <c r="B50" s="479" t="s">
        <v>91</v>
      </c>
      <c r="C50" s="480"/>
      <c r="D50" s="74" t="s">
        <v>2692</v>
      </c>
      <c r="E50" s="556" t="s">
        <v>2690</v>
      </c>
      <c r="F50" s="582" t="s">
        <v>2648</v>
      </c>
      <c r="G50" s="544" t="s">
        <v>91</v>
      </c>
      <c r="H50" s="482">
        <v>17.600000000000001</v>
      </c>
      <c r="I50" s="482">
        <v>1.1000000000000001</v>
      </c>
      <c r="J50" s="635">
        <f t="shared" si="5"/>
        <v>19.36</v>
      </c>
      <c r="K50" s="537"/>
      <c r="L50" s="537"/>
      <c r="M50" s="483">
        <f t="shared" si="6"/>
        <v>0</v>
      </c>
      <c r="N50" s="483"/>
      <c r="O50" s="483">
        <f t="shared" si="7"/>
        <v>0</v>
      </c>
      <c r="P50" s="537"/>
      <c r="Q50" s="454"/>
      <c r="R50" s="454"/>
      <c r="S50" s="454"/>
      <c r="T50" s="454"/>
      <c r="U50" s="454"/>
    </row>
    <row r="51" spans="1:21" s="403" customFormat="1" x14ac:dyDescent="0.25">
      <c r="A51" s="479" t="s">
        <v>51</v>
      </c>
      <c r="B51" s="479" t="s">
        <v>91</v>
      </c>
      <c r="C51" s="480"/>
      <c r="D51" s="74" t="s">
        <v>2693</v>
      </c>
      <c r="E51" s="556" t="s">
        <v>2690</v>
      </c>
      <c r="F51" s="582" t="s">
        <v>2648</v>
      </c>
      <c r="G51" s="544" t="s">
        <v>91</v>
      </c>
      <c r="H51" s="482">
        <v>19.5</v>
      </c>
      <c r="I51" s="482">
        <v>1.1000000000000001</v>
      </c>
      <c r="J51" s="635">
        <f t="shared" si="5"/>
        <v>21.45</v>
      </c>
      <c r="K51" s="537"/>
      <c r="L51" s="537"/>
      <c r="M51" s="483">
        <f t="shared" si="6"/>
        <v>0</v>
      </c>
      <c r="N51" s="483"/>
      <c r="O51" s="483">
        <f t="shared" si="7"/>
        <v>0</v>
      </c>
      <c r="P51" s="537"/>
      <c r="Q51" s="454"/>
      <c r="R51" s="454"/>
      <c r="S51" s="454"/>
      <c r="T51" s="454"/>
      <c r="U51" s="454"/>
    </row>
    <row r="52" spans="1:21" s="403" customFormat="1" x14ac:dyDescent="0.25">
      <c r="A52" s="479" t="s">
        <v>52</v>
      </c>
      <c r="B52" s="479" t="s">
        <v>91</v>
      </c>
      <c r="C52" s="480"/>
      <c r="D52" s="75" t="s">
        <v>2694</v>
      </c>
      <c r="E52" s="686" t="s">
        <v>2690</v>
      </c>
      <c r="F52" s="582" t="s">
        <v>2648</v>
      </c>
      <c r="G52" s="544" t="s">
        <v>91</v>
      </c>
      <c r="H52" s="482">
        <v>6.8</v>
      </c>
      <c r="I52" s="482">
        <v>1.1000000000000001</v>
      </c>
      <c r="J52" s="635">
        <f t="shared" si="5"/>
        <v>7.48</v>
      </c>
      <c r="K52" s="537"/>
      <c r="L52" s="537"/>
      <c r="M52" s="483">
        <f t="shared" si="6"/>
        <v>0</v>
      </c>
      <c r="N52" s="483"/>
      <c r="O52" s="483">
        <f t="shared" si="7"/>
        <v>0</v>
      </c>
      <c r="P52" s="537"/>
      <c r="Q52" s="454"/>
      <c r="R52" s="454"/>
      <c r="S52" s="454"/>
      <c r="T52" s="454"/>
      <c r="U52" s="454"/>
    </row>
    <row r="53" spans="1:21" s="403" customFormat="1" ht="15.75" x14ac:dyDescent="0.25">
      <c r="A53" s="479" t="s">
        <v>2713</v>
      </c>
      <c r="B53" s="479" t="s">
        <v>91</v>
      </c>
      <c r="C53" s="495"/>
      <c r="D53" s="76" t="s">
        <v>2695</v>
      </c>
      <c r="E53" s="591" t="s">
        <v>2690</v>
      </c>
      <c r="F53" s="582" t="s">
        <v>2648</v>
      </c>
      <c r="G53" s="544" t="s">
        <v>91</v>
      </c>
      <c r="H53" s="482">
        <v>26.9</v>
      </c>
      <c r="I53" s="482">
        <v>1.1000000000000001</v>
      </c>
      <c r="J53" s="635">
        <f t="shared" si="5"/>
        <v>29.59</v>
      </c>
      <c r="K53" s="537"/>
      <c r="L53" s="537"/>
      <c r="M53" s="483">
        <f t="shared" ref="M53" si="8">ROUND(K53*J53,2)</f>
        <v>0</v>
      </c>
      <c r="N53" s="483"/>
      <c r="O53" s="483">
        <f t="shared" ref="O53" si="9">ROUND(M53+N53,2)</f>
        <v>0</v>
      </c>
      <c r="P53" s="537"/>
      <c r="Q53" s="620"/>
      <c r="R53" s="454"/>
      <c r="S53" s="454"/>
      <c r="T53" s="454"/>
      <c r="U53" s="454"/>
    </row>
    <row r="54" spans="1:21" s="403" customFormat="1" ht="31.5" x14ac:dyDescent="0.25">
      <c r="A54" s="479" t="s">
        <v>53</v>
      </c>
      <c r="B54" s="479" t="s">
        <v>91</v>
      </c>
      <c r="C54" s="480"/>
      <c r="D54" s="687" t="s">
        <v>2696</v>
      </c>
      <c r="E54" s="591" t="s">
        <v>2697</v>
      </c>
      <c r="F54" s="582" t="s">
        <v>2648</v>
      </c>
      <c r="G54" s="544" t="s">
        <v>91</v>
      </c>
      <c r="H54" s="482">
        <v>3.9</v>
      </c>
      <c r="I54" s="482">
        <v>1.1000000000000001</v>
      </c>
      <c r="J54" s="635">
        <f t="shared" si="5"/>
        <v>4.29</v>
      </c>
      <c r="K54" s="537"/>
      <c r="L54" s="537"/>
      <c r="M54" s="483">
        <f t="shared" ref="M54" si="10">ROUND(K54*J54,2)</f>
        <v>0</v>
      </c>
      <c r="N54" s="483"/>
      <c r="O54" s="483">
        <f t="shared" ref="O54" si="11">ROUND(M54+N54,2)</f>
        <v>0</v>
      </c>
      <c r="P54" s="537"/>
      <c r="Q54" s="454"/>
      <c r="R54" s="454"/>
      <c r="S54" s="454"/>
      <c r="T54" s="454"/>
      <c r="U54" s="454"/>
    </row>
    <row r="55" spans="1:21" s="403" customFormat="1" ht="33" x14ac:dyDescent="0.25">
      <c r="A55" s="479" t="s">
        <v>54</v>
      </c>
      <c r="B55" s="479" t="s">
        <v>91</v>
      </c>
      <c r="C55" s="480"/>
      <c r="D55" s="687" t="s">
        <v>2698</v>
      </c>
      <c r="E55" s="591" t="s">
        <v>2697</v>
      </c>
      <c r="F55" s="582" t="s">
        <v>2648</v>
      </c>
      <c r="G55" s="544" t="s">
        <v>91</v>
      </c>
      <c r="H55" s="403">
        <v>3.9</v>
      </c>
      <c r="I55" s="482">
        <v>1.1000000000000001</v>
      </c>
      <c r="J55" s="635">
        <f t="shared" si="5"/>
        <v>4.29</v>
      </c>
      <c r="K55" s="537"/>
      <c r="L55" s="537"/>
      <c r="M55" s="483">
        <f t="shared" ref="M55:M61" si="12">ROUND(K55*J55,2)</f>
        <v>0</v>
      </c>
      <c r="N55" s="483"/>
      <c r="O55" s="483">
        <f t="shared" ref="O55:O61" si="13">ROUND(M55+N55,2)</f>
        <v>0</v>
      </c>
      <c r="P55" s="608"/>
      <c r="Q55" s="454"/>
      <c r="R55" s="454"/>
      <c r="S55" s="454"/>
      <c r="T55" s="454"/>
      <c r="U55" s="454"/>
    </row>
    <row r="56" spans="1:21" s="403" customFormat="1" ht="33" x14ac:dyDescent="0.25">
      <c r="A56" s="479" t="s">
        <v>55</v>
      </c>
      <c r="B56" s="479" t="s">
        <v>91</v>
      </c>
      <c r="C56" s="480"/>
      <c r="D56" s="687" t="s">
        <v>2699</v>
      </c>
      <c r="E56" s="591" t="s">
        <v>2697</v>
      </c>
      <c r="F56" s="582" t="s">
        <v>2648</v>
      </c>
      <c r="G56" s="544" t="s">
        <v>91</v>
      </c>
      <c r="H56" s="482">
        <v>21</v>
      </c>
      <c r="I56" s="482">
        <v>1.1000000000000001</v>
      </c>
      <c r="J56" s="635">
        <f t="shared" si="5"/>
        <v>23.1</v>
      </c>
      <c r="K56" s="537"/>
      <c r="L56" s="537"/>
      <c r="M56" s="483">
        <f t="shared" si="12"/>
        <v>0</v>
      </c>
      <c r="N56" s="483"/>
      <c r="O56" s="483">
        <f t="shared" si="13"/>
        <v>0</v>
      </c>
      <c r="P56" s="608"/>
      <c r="Q56" s="454"/>
      <c r="R56" s="454"/>
      <c r="S56" s="454"/>
      <c r="T56" s="454"/>
      <c r="U56" s="454"/>
    </row>
    <row r="57" spans="1:21" s="403" customFormat="1" ht="33" x14ac:dyDescent="0.25">
      <c r="A57" s="479" t="s">
        <v>56</v>
      </c>
      <c r="B57" s="479" t="s">
        <v>91</v>
      </c>
      <c r="C57" s="480"/>
      <c r="D57" s="687" t="s">
        <v>2700</v>
      </c>
      <c r="E57" s="591" t="s">
        <v>2697</v>
      </c>
      <c r="F57" s="582" t="s">
        <v>2648</v>
      </c>
      <c r="G57" s="544" t="s">
        <v>91</v>
      </c>
      <c r="H57" s="482">
        <v>46.3</v>
      </c>
      <c r="I57" s="482">
        <v>1.1000000000000001</v>
      </c>
      <c r="J57" s="635">
        <f t="shared" si="5"/>
        <v>50.93</v>
      </c>
      <c r="K57" s="537"/>
      <c r="L57" s="537"/>
      <c r="M57" s="483">
        <f t="shared" si="12"/>
        <v>0</v>
      </c>
      <c r="N57" s="483"/>
      <c r="O57" s="483">
        <f t="shared" si="13"/>
        <v>0</v>
      </c>
      <c r="P57" s="608"/>
      <c r="Q57" s="454"/>
      <c r="R57" s="454"/>
      <c r="S57" s="454"/>
      <c r="T57" s="454"/>
      <c r="U57" s="454"/>
    </row>
    <row r="58" spans="1:21" s="403" customFormat="1" ht="33" x14ac:dyDescent="0.25">
      <c r="A58" s="479" t="s">
        <v>57</v>
      </c>
      <c r="B58" s="479" t="s">
        <v>91</v>
      </c>
      <c r="C58" s="480"/>
      <c r="D58" s="687" t="s">
        <v>2701</v>
      </c>
      <c r="E58" s="591" t="s">
        <v>2697</v>
      </c>
      <c r="F58" s="582" t="s">
        <v>2648</v>
      </c>
      <c r="G58" s="544" t="s">
        <v>91</v>
      </c>
      <c r="H58" s="482">
        <v>62.3</v>
      </c>
      <c r="I58" s="482">
        <v>1.1000000000000001</v>
      </c>
      <c r="J58" s="635">
        <f t="shared" si="5"/>
        <v>68.53</v>
      </c>
      <c r="K58" s="537"/>
      <c r="L58" s="537"/>
      <c r="M58" s="483">
        <f t="shared" si="12"/>
        <v>0</v>
      </c>
      <c r="N58" s="483"/>
      <c r="O58" s="483">
        <f t="shared" si="13"/>
        <v>0</v>
      </c>
      <c r="P58" s="537"/>
      <c r="Q58" s="454"/>
      <c r="R58" s="454"/>
      <c r="S58" s="454"/>
      <c r="T58" s="454"/>
      <c r="U58" s="454"/>
    </row>
    <row r="59" spans="1:21" s="403" customFormat="1" ht="31.5" x14ac:dyDescent="0.25">
      <c r="A59" s="479" t="s">
        <v>58</v>
      </c>
      <c r="B59" s="479" t="s">
        <v>91</v>
      </c>
      <c r="C59" s="480"/>
      <c r="D59" s="76" t="s">
        <v>2702</v>
      </c>
      <c r="E59" s="591" t="s">
        <v>2697</v>
      </c>
      <c r="F59" s="582" t="s">
        <v>2648</v>
      </c>
      <c r="G59" s="544" t="s">
        <v>91</v>
      </c>
      <c r="H59" s="482">
        <v>6.8</v>
      </c>
      <c r="I59" s="482">
        <v>1.1000000000000001</v>
      </c>
      <c r="J59" s="635">
        <f t="shared" si="5"/>
        <v>7.48</v>
      </c>
      <c r="K59" s="537"/>
      <c r="L59" s="537"/>
      <c r="M59" s="483">
        <f t="shared" si="12"/>
        <v>0</v>
      </c>
      <c r="N59" s="483"/>
      <c r="O59" s="483">
        <f t="shared" si="13"/>
        <v>0</v>
      </c>
      <c r="P59" s="537"/>
      <c r="Q59" s="454"/>
      <c r="R59" s="454"/>
      <c r="S59" s="454"/>
      <c r="T59" s="454"/>
      <c r="U59" s="454"/>
    </row>
    <row r="60" spans="1:21" s="403" customFormat="1" ht="31.5" x14ac:dyDescent="0.25">
      <c r="A60" s="479" t="s">
        <v>59</v>
      </c>
      <c r="B60" s="479" t="s">
        <v>91</v>
      </c>
      <c r="C60" s="480"/>
      <c r="D60" s="687" t="s">
        <v>2703</v>
      </c>
      <c r="E60" s="591" t="s">
        <v>2697</v>
      </c>
      <c r="F60" s="582" t="s">
        <v>2648</v>
      </c>
      <c r="G60" s="544" t="s">
        <v>91</v>
      </c>
      <c r="H60" s="482">
        <v>48.4</v>
      </c>
      <c r="I60" s="482">
        <v>1.1000000000000001</v>
      </c>
      <c r="J60" s="635">
        <f t="shared" si="5"/>
        <v>53.24</v>
      </c>
      <c r="K60" s="537"/>
      <c r="L60" s="537"/>
      <c r="M60" s="483">
        <f t="shared" si="12"/>
        <v>0</v>
      </c>
      <c r="N60" s="483"/>
      <c r="O60" s="483">
        <f t="shared" si="13"/>
        <v>0</v>
      </c>
      <c r="P60" s="537"/>
      <c r="Q60" s="454"/>
      <c r="R60" s="454"/>
      <c r="S60" s="454"/>
      <c r="T60" s="454"/>
      <c r="U60" s="454"/>
    </row>
    <row r="61" spans="1:21" s="403" customFormat="1" ht="31.5" x14ac:dyDescent="0.25">
      <c r="A61" s="479" t="s">
        <v>60</v>
      </c>
      <c r="B61" s="479" t="s">
        <v>91</v>
      </c>
      <c r="C61" s="480"/>
      <c r="D61" s="687" t="s">
        <v>2704</v>
      </c>
      <c r="E61" s="591" t="s">
        <v>2697</v>
      </c>
      <c r="F61" s="582" t="s">
        <v>2648</v>
      </c>
      <c r="G61" s="544" t="s">
        <v>91</v>
      </c>
      <c r="H61" s="482">
        <v>21.2</v>
      </c>
      <c r="I61" s="482">
        <v>1.1000000000000001</v>
      </c>
      <c r="J61" s="635">
        <f t="shared" si="5"/>
        <v>23.32</v>
      </c>
      <c r="K61" s="537"/>
      <c r="L61" s="537"/>
      <c r="M61" s="483">
        <f t="shared" si="12"/>
        <v>0</v>
      </c>
      <c r="N61" s="483"/>
      <c r="O61" s="483">
        <f t="shared" si="13"/>
        <v>0</v>
      </c>
      <c r="P61" s="537"/>
      <c r="Q61" s="454"/>
      <c r="R61" s="454"/>
      <c r="S61" s="454"/>
      <c r="T61" s="454"/>
      <c r="U61" s="454"/>
    </row>
    <row r="62" spans="1:21" s="403" customFormat="1" ht="31.5" x14ac:dyDescent="0.25">
      <c r="A62" s="479" t="s">
        <v>61</v>
      </c>
      <c r="B62" s="479" t="s">
        <v>91</v>
      </c>
      <c r="C62" s="480"/>
      <c r="D62" s="687" t="s">
        <v>2705</v>
      </c>
      <c r="E62" s="591" t="s">
        <v>2697</v>
      </c>
      <c r="F62" s="582" t="s">
        <v>2648</v>
      </c>
      <c r="G62" s="544" t="s">
        <v>91</v>
      </c>
      <c r="H62" s="482">
        <v>19.5</v>
      </c>
      <c r="I62" s="482">
        <v>1.1000000000000001</v>
      </c>
      <c r="J62" s="635">
        <f t="shared" si="5"/>
        <v>21.45</v>
      </c>
      <c r="K62" s="537"/>
      <c r="L62" s="537"/>
      <c r="M62" s="483"/>
      <c r="N62" s="483"/>
      <c r="O62" s="483"/>
      <c r="P62" s="537"/>
      <c r="Q62" s="454"/>
      <c r="R62" s="454"/>
      <c r="S62" s="454"/>
      <c r="T62" s="454"/>
      <c r="U62" s="454"/>
    </row>
    <row r="63" spans="1:21" s="403" customFormat="1" ht="31.5" x14ac:dyDescent="0.25">
      <c r="A63" s="479" t="s">
        <v>62</v>
      </c>
      <c r="B63" s="479" t="s">
        <v>91</v>
      </c>
      <c r="C63" s="480"/>
      <c r="D63" s="688" t="s">
        <v>2706</v>
      </c>
      <c r="E63" s="591" t="s">
        <v>2697</v>
      </c>
      <c r="F63" s="582" t="s">
        <v>2648</v>
      </c>
      <c r="G63" s="544" t="s">
        <v>91</v>
      </c>
      <c r="H63" s="482">
        <v>6.8</v>
      </c>
      <c r="I63" s="482">
        <v>1.1000000000000001</v>
      </c>
      <c r="J63" s="635">
        <f>ROUND(H63*I63,2)</f>
        <v>7.48</v>
      </c>
      <c r="K63" s="537"/>
      <c r="L63" s="537"/>
      <c r="M63" s="483"/>
      <c r="N63" s="483"/>
      <c r="O63" s="483"/>
      <c r="P63" s="537"/>
      <c r="Q63" s="454"/>
      <c r="R63" s="454"/>
      <c r="S63" s="454"/>
      <c r="T63" s="454"/>
      <c r="U63" s="454"/>
    </row>
    <row r="64" spans="1:21" s="403" customFormat="1" ht="31.5" x14ac:dyDescent="0.25">
      <c r="A64" s="479" t="s">
        <v>63</v>
      </c>
      <c r="B64" s="479" t="s">
        <v>91</v>
      </c>
      <c r="C64" s="480"/>
      <c r="D64" s="688" t="s">
        <v>2707</v>
      </c>
      <c r="E64" s="686" t="s">
        <v>2697</v>
      </c>
      <c r="F64" s="622" t="s">
        <v>2648</v>
      </c>
      <c r="G64" s="623" t="s">
        <v>91</v>
      </c>
      <c r="H64" s="624">
        <v>23.4</v>
      </c>
      <c r="I64" s="624">
        <v>1.1000000000000001</v>
      </c>
      <c r="J64" s="635">
        <f t="shared" si="5"/>
        <v>25.74</v>
      </c>
      <c r="K64" s="625"/>
      <c r="L64" s="537"/>
      <c r="M64" s="483"/>
      <c r="N64" s="483"/>
      <c r="O64" s="483"/>
      <c r="P64" s="537"/>
      <c r="Q64" s="454"/>
      <c r="R64" s="454"/>
      <c r="S64" s="454"/>
      <c r="T64" s="454"/>
      <c r="U64" s="454"/>
    </row>
    <row r="65" spans="1:27" s="403" customFormat="1" x14ac:dyDescent="0.25">
      <c r="A65" s="479" t="s">
        <v>64</v>
      </c>
      <c r="B65" s="479" t="s">
        <v>91</v>
      </c>
      <c r="C65" s="480"/>
      <c r="D65" s="689" t="s">
        <v>2708</v>
      </c>
      <c r="E65" s="690" t="s">
        <v>2709</v>
      </c>
      <c r="F65" s="614" t="s">
        <v>2648</v>
      </c>
      <c r="G65" s="626" t="s">
        <v>2</v>
      </c>
      <c r="H65" s="615">
        <f>63.7*1.13</f>
        <v>71.980999999999995</v>
      </c>
      <c r="I65" s="615">
        <v>1</v>
      </c>
      <c r="J65" s="635">
        <f t="shared" si="5"/>
        <v>71.98</v>
      </c>
      <c r="K65" s="607"/>
      <c r="L65" s="537"/>
      <c r="M65" s="483"/>
      <c r="N65" s="483"/>
      <c r="O65" s="483"/>
      <c r="P65" s="537"/>
      <c r="Q65" s="454"/>
      <c r="R65" s="454"/>
      <c r="S65" s="454"/>
      <c r="T65" s="454"/>
      <c r="U65" s="454"/>
    </row>
    <row r="66" spans="1:27" s="548" customFormat="1" x14ac:dyDescent="0.25">
      <c r="A66" s="479" t="s">
        <v>65</v>
      </c>
      <c r="B66" s="479" t="s">
        <v>91</v>
      </c>
      <c r="C66" s="691"/>
      <c r="D66" s="689" t="s">
        <v>2710</v>
      </c>
      <c r="E66" s="690" t="s">
        <v>2711</v>
      </c>
      <c r="F66" s="614" t="s">
        <v>2648</v>
      </c>
      <c r="G66" s="690" t="s">
        <v>2</v>
      </c>
      <c r="H66" s="690">
        <f>127.4*0.2</f>
        <v>25.48</v>
      </c>
      <c r="I66" s="692">
        <v>1</v>
      </c>
      <c r="J66" s="635">
        <f t="shared" si="5"/>
        <v>25.48</v>
      </c>
      <c r="K66" s="627"/>
      <c r="L66" s="549"/>
      <c r="M66" s="483">
        <f t="shared" ref="M66" si="14">ROUND(K66*J66,2)</f>
        <v>0</v>
      </c>
      <c r="N66" s="483"/>
      <c r="O66" s="483">
        <f t="shared" ref="O66" si="15">ROUND(M66+N66,2)</f>
        <v>0</v>
      </c>
      <c r="P66" s="546"/>
      <c r="Q66" s="546"/>
      <c r="R66" s="546"/>
      <c r="S66" s="546"/>
      <c r="T66" s="546"/>
      <c r="U66" s="546"/>
      <c r="V66" s="546"/>
      <c r="W66" s="547"/>
      <c r="X66" s="547"/>
      <c r="Y66" s="547"/>
      <c r="Z66" s="547"/>
      <c r="AA66" s="547"/>
    </row>
    <row r="67" spans="1:27" s="403" customFormat="1" x14ac:dyDescent="0.25">
      <c r="A67" s="479" t="s">
        <v>66</v>
      </c>
      <c r="B67" s="479" t="s">
        <v>91</v>
      </c>
      <c r="C67" s="480"/>
      <c r="D67" s="689" t="s">
        <v>2712</v>
      </c>
      <c r="E67" s="689"/>
      <c r="F67" s="614" t="s">
        <v>2648</v>
      </c>
      <c r="G67" s="690" t="s">
        <v>2737</v>
      </c>
      <c r="H67" s="643">
        <f>105.4/1000</f>
        <v>0.105</v>
      </c>
      <c r="I67" s="693">
        <v>1.04</v>
      </c>
      <c r="J67" s="635">
        <f t="shared" si="5"/>
        <v>0.11</v>
      </c>
      <c r="K67" s="607"/>
      <c r="L67" s="537"/>
      <c r="M67" s="483">
        <f t="shared" ref="M67" si="16">ROUND(K67*J67,2)</f>
        <v>0</v>
      </c>
      <c r="N67" s="483"/>
      <c r="O67" s="483">
        <f t="shared" ref="O67" si="17">ROUND(M67+N67,2)</f>
        <v>0</v>
      </c>
      <c r="P67" s="537"/>
      <c r="Q67" s="454"/>
      <c r="R67" s="454"/>
      <c r="S67" s="454"/>
      <c r="T67" s="454"/>
      <c r="U67" s="454"/>
    </row>
    <row r="68" spans="1:27" s="504" customFormat="1" ht="23.25" customHeight="1" x14ac:dyDescent="0.25">
      <c r="A68" s="467" t="s">
        <v>67</v>
      </c>
      <c r="B68" s="467"/>
      <c r="C68" s="500"/>
      <c r="D68" s="501" t="s">
        <v>2592</v>
      </c>
      <c r="E68" s="588"/>
      <c r="F68" s="501"/>
      <c r="G68" s="491"/>
      <c r="H68" s="502"/>
      <c r="I68" s="471"/>
      <c r="J68" s="633"/>
      <c r="K68" s="539"/>
      <c r="L68" s="539"/>
      <c r="M68" s="472"/>
      <c r="N68" s="472"/>
      <c r="O68" s="492"/>
      <c r="P68" s="541"/>
      <c r="Q68" s="503"/>
      <c r="R68" s="503"/>
      <c r="S68" s="503"/>
      <c r="T68" s="503"/>
      <c r="U68" s="503"/>
    </row>
    <row r="69" spans="1:27" s="499" customFormat="1" ht="34.5" customHeight="1" x14ac:dyDescent="0.25">
      <c r="A69" s="485" t="s">
        <v>68</v>
      </c>
      <c r="B69" s="485" t="s">
        <v>90</v>
      </c>
      <c r="C69" s="484" t="s">
        <v>2657</v>
      </c>
      <c r="D69" s="489" t="s">
        <v>2592</v>
      </c>
      <c r="E69" s="496"/>
      <c r="F69" s="592" t="s">
        <v>2647</v>
      </c>
      <c r="G69" s="477" t="s">
        <v>2594</v>
      </c>
      <c r="H69" s="621">
        <v>1</v>
      </c>
      <c r="I69" s="621"/>
      <c r="J69" s="642">
        <f>H69</f>
        <v>1</v>
      </c>
      <c r="K69" s="597"/>
      <c r="L69" s="597"/>
      <c r="M69" s="543"/>
      <c r="N69" s="543">
        <f>ROUND(J69*L69,2)</f>
        <v>0</v>
      </c>
      <c r="O69" s="497">
        <f t="shared" ref="O69" si="18">ROUND(M69+N69,2)</f>
        <v>0</v>
      </c>
      <c r="P69" s="598"/>
      <c r="Q69" s="498"/>
    </row>
    <row r="70" spans="1:27" s="512" customFormat="1" ht="34.5" customHeight="1" x14ac:dyDescent="0.25">
      <c r="A70" s="467" t="s">
        <v>69</v>
      </c>
      <c r="B70" s="505"/>
      <c r="C70" s="513"/>
      <c r="D70" s="661" t="s">
        <v>2747</v>
      </c>
      <c r="E70" s="662"/>
      <c r="F70" s="663"/>
      <c r="G70" s="506"/>
      <c r="H70" s="664"/>
      <c r="I70" s="664"/>
      <c r="J70" s="665"/>
      <c r="K70" s="540"/>
      <c r="L70" s="540"/>
      <c r="M70" s="510"/>
      <c r="N70" s="510"/>
      <c r="O70" s="509"/>
      <c r="P70" s="542"/>
      <c r="Q70" s="511"/>
    </row>
    <row r="71" spans="1:27" s="654" customFormat="1" ht="36" customHeight="1" x14ac:dyDescent="0.25">
      <c r="A71" s="666" t="s">
        <v>70</v>
      </c>
      <c r="B71" s="645" t="s">
        <v>90</v>
      </c>
      <c r="C71" s="646"/>
      <c r="D71" s="655" t="s">
        <v>2743</v>
      </c>
      <c r="E71" s="647"/>
      <c r="F71" s="648" t="s">
        <v>2647</v>
      </c>
      <c r="G71" s="649" t="s">
        <v>2746</v>
      </c>
      <c r="H71" s="656">
        <v>1</v>
      </c>
      <c r="I71" s="650"/>
      <c r="J71" s="657">
        <f>H71</f>
        <v>1</v>
      </c>
      <c r="K71" s="651"/>
      <c r="L71" s="651"/>
      <c r="M71" s="652"/>
      <c r="N71" s="652">
        <f>ROUND(J71*L71,2)</f>
        <v>0</v>
      </c>
      <c r="O71" s="658">
        <f t="shared" ref="O71" si="19">ROUND(M71+N71,2)</f>
        <v>0</v>
      </c>
      <c r="P71" s="651"/>
      <c r="Q71" s="653"/>
      <c r="R71" s="653"/>
      <c r="S71" s="653"/>
      <c r="T71" s="653"/>
      <c r="U71" s="653"/>
    </row>
    <row r="72" spans="1:27" s="654" customFormat="1" ht="36" customHeight="1" x14ac:dyDescent="0.25">
      <c r="A72" s="666" t="s">
        <v>71</v>
      </c>
      <c r="B72" s="645" t="s">
        <v>90</v>
      </c>
      <c r="C72" s="646"/>
      <c r="D72" s="655" t="s">
        <v>2744</v>
      </c>
      <c r="E72" s="647"/>
      <c r="F72" s="648" t="s">
        <v>2647</v>
      </c>
      <c r="G72" s="649" t="s">
        <v>2746</v>
      </c>
      <c r="H72" s="656">
        <v>1</v>
      </c>
      <c r="I72" s="650"/>
      <c r="J72" s="657">
        <f t="shared" ref="J72:J73" si="20">H72</f>
        <v>1</v>
      </c>
      <c r="K72" s="651"/>
      <c r="L72" s="651"/>
      <c r="M72" s="652"/>
      <c r="N72" s="652">
        <f t="shared" ref="N72:N73" si="21">ROUND(J72*L72,2)</f>
        <v>0</v>
      </c>
      <c r="O72" s="658">
        <f t="shared" ref="O72:O73" si="22">ROUND(M72+N72,2)</f>
        <v>0</v>
      </c>
      <c r="P72" s="651"/>
      <c r="Q72" s="653"/>
      <c r="R72" s="653"/>
      <c r="S72" s="653"/>
      <c r="T72" s="653"/>
      <c r="U72" s="653"/>
    </row>
    <row r="73" spans="1:27" s="654" customFormat="1" ht="30.75" customHeight="1" x14ac:dyDescent="0.25">
      <c r="A73" s="666" t="s">
        <v>72</v>
      </c>
      <c r="B73" s="645" t="s">
        <v>90</v>
      </c>
      <c r="C73" s="646"/>
      <c r="D73" s="655" t="s">
        <v>2745</v>
      </c>
      <c r="E73" s="647"/>
      <c r="F73" s="648" t="s">
        <v>2647</v>
      </c>
      <c r="G73" s="649" t="s">
        <v>2746</v>
      </c>
      <c r="H73" s="656">
        <v>1</v>
      </c>
      <c r="I73" s="650"/>
      <c r="J73" s="657">
        <f t="shared" si="20"/>
        <v>1</v>
      </c>
      <c r="K73" s="651"/>
      <c r="L73" s="651"/>
      <c r="M73" s="652"/>
      <c r="N73" s="652">
        <f t="shared" si="21"/>
        <v>0</v>
      </c>
      <c r="O73" s="658">
        <f t="shared" si="22"/>
        <v>0</v>
      </c>
      <c r="P73" s="651"/>
      <c r="Q73" s="653"/>
      <c r="R73" s="653"/>
      <c r="S73" s="653"/>
      <c r="T73" s="653"/>
      <c r="U73" s="653"/>
    </row>
    <row r="74" spans="1:27" s="606" customFormat="1" ht="21.75" customHeight="1" x14ac:dyDescent="0.25">
      <c r="A74" s="490"/>
      <c r="B74" s="599"/>
      <c r="C74" s="600"/>
      <c r="D74" s="601" t="s">
        <v>2641</v>
      </c>
      <c r="E74" s="602"/>
      <c r="F74" s="602"/>
      <c r="G74" s="603"/>
      <c r="H74" s="514"/>
      <c r="I74" s="514"/>
      <c r="J74" s="514"/>
      <c r="K74" s="514"/>
      <c r="L74" s="514"/>
      <c r="M74" s="514">
        <f t="shared" ref="M74:N74" si="23">SUM(M17:M73)</f>
        <v>0</v>
      </c>
      <c r="N74" s="514">
        <f t="shared" si="23"/>
        <v>0</v>
      </c>
      <c r="O74" s="514">
        <f>SUM(O17:O73)</f>
        <v>0</v>
      </c>
      <c r="P74" s="604"/>
      <c r="Q74" s="605"/>
    </row>
    <row r="75" spans="1:27" s="512" customFormat="1" ht="21.75" customHeight="1" x14ac:dyDescent="0.25">
      <c r="A75" s="467"/>
      <c r="B75" s="505"/>
      <c r="C75" s="513"/>
      <c r="D75" s="515" t="s">
        <v>2642</v>
      </c>
      <c r="E75" s="550"/>
      <c r="F75" s="550"/>
      <c r="G75" s="506"/>
      <c r="H75" s="507"/>
      <c r="I75" s="508"/>
      <c r="J75" s="636"/>
      <c r="K75" s="540"/>
      <c r="L75" s="540"/>
      <c r="M75" s="510"/>
      <c r="N75" s="510"/>
      <c r="O75" s="509">
        <f>O74/1.22*0.22</f>
        <v>0</v>
      </c>
      <c r="P75" s="542"/>
      <c r="Q75" s="511"/>
    </row>
    <row r="76" spans="1:27" s="428" customFormat="1" ht="21.75" customHeight="1" x14ac:dyDescent="0.25">
      <c r="A76" s="516"/>
      <c r="B76" s="518"/>
      <c r="C76" s="517"/>
      <c r="D76" s="519"/>
      <c r="E76" s="589"/>
      <c r="F76" s="519"/>
      <c r="G76" s="520"/>
      <c r="H76" s="494"/>
      <c r="I76" s="521"/>
      <c r="J76" s="685">
        <f>SUM(J17:J75)</f>
        <v>754.3</v>
      </c>
      <c r="K76" s="522"/>
      <c r="L76" s="522"/>
      <c r="M76" s="523"/>
      <c r="N76" s="523"/>
      <c r="O76" s="522"/>
      <c r="P76" s="524"/>
      <c r="Q76" s="405"/>
    </row>
    <row r="77" spans="1:27" s="559" customFormat="1" ht="24" customHeight="1" x14ac:dyDescent="0.25">
      <c r="A77" s="557" t="s">
        <v>2587</v>
      </c>
      <c r="B77" s="558"/>
      <c r="E77" s="560"/>
      <c r="H77" s="560"/>
      <c r="I77" s="560"/>
      <c r="J77" s="637"/>
      <c r="K77" s="561"/>
      <c r="L77" s="561"/>
    </row>
    <row r="78" spans="1:27" s="33" customFormat="1" ht="36.75" customHeight="1" x14ac:dyDescent="0.25">
      <c r="A78" s="680" t="s">
        <v>2650</v>
      </c>
      <c r="B78" s="680"/>
      <c r="C78" s="680"/>
      <c r="D78" s="680"/>
      <c r="E78" s="680"/>
      <c r="F78" s="680"/>
      <c r="G78" s="680"/>
      <c r="H78" s="680"/>
      <c r="I78" s="680"/>
      <c r="J78" s="680"/>
      <c r="K78" s="680"/>
      <c r="L78" s="680"/>
      <c r="M78" s="680"/>
      <c r="N78" s="680"/>
      <c r="O78" s="612"/>
      <c r="P78" s="552"/>
      <c r="Q78" s="552"/>
      <c r="R78" s="552"/>
      <c r="S78" s="552"/>
      <c r="T78" s="552"/>
      <c r="U78" s="552"/>
      <c r="V78" s="552"/>
      <c r="W78" s="553"/>
      <c r="X78" s="553"/>
      <c r="Y78" s="553"/>
      <c r="Z78" s="553"/>
      <c r="AA78" s="553"/>
    </row>
    <row r="79" spans="1:27" s="33" customFormat="1" ht="36.75" customHeight="1" x14ac:dyDescent="0.25">
      <c r="A79" s="679" t="s">
        <v>2651</v>
      </c>
      <c r="B79" s="679"/>
      <c r="C79" s="679"/>
      <c r="D79" s="679"/>
      <c r="E79" s="679"/>
      <c r="F79" s="679"/>
      <c r="G79" s="679"/>
      <c r="H79" s="679"/>
      <c r="I79" s="679"/>
      <c r="J79" s="679"/>
      <c r="K79" s="679"/>
      <c r="L79" s="679"/>
      <c r="M79" s="679"/>
      <c r="N79" s="679"/>
      <c r="O79" s="611"/>
      <c r="P79" s="552"/>
      <c r="Q79" s="552"/>
      <c r="R79" s="552"/>
      <c r="S79" s="552"/>
      <c r="T79" s="552"/>
      <c r="U79" s="552"/>
      <c r="V79" s="552"/>
      <c r="W79" s="553"/>
      <c r="X79" s="553"/>
      <c r="Y79" s="553"/>
      <c r="Z79" s="553"/>
      <c r="AA79" s="553"/>
    </row>
    <row r="80" spans="1:27" s="33" customFormat="1" ht="46.5" customHeight="1" x14ac:dyDescent="0.25">
      <c r="A80" s="679" t="s">
        <v>2652</v>
      </c>
      <c r="B80" s="679"/>
      <c r="C80" s="679"/>
      <c r="D80" s="679"/>
      <c r="E80" s="679"/>
      <c r="F80" s="679"/>
      <c r="G80" s="679"/>
      <c r="H80" s="679"/>
      <c r="I80" s="679"/>
      <c r="J80" s="679"/>
      <c r="K80" s="679"/>
      <c r="L80" s="679"/>
      <c r="M80" s="679"/>
      <c r="N80" s="679"/>
      <c r="O80" s="679"/>
      <c r="P80" s="552"/>
      <c r="Q80" s="552"/>
      <c r="R80" s="552"/>
      <c r="S80" s="552"/>
      <c r="T80" s="552"/>
      <c r="U80" s="552"/>
      <c r="V80" s="552"/>
      <c r="W80" s="553"/>
      <c r="X80" s="553"/>
      <c r="Y80" s="553"/>
      <c r="Z80" s="553"/>
      <c r="AA80" s="553"/>
    </row>
    <row r="81" spans="1:27" s="596" customFormat="1" ht="33.75" customHeight="1" x14ac:dyDescent="0.25">
      <c r="A81" s="593" t="s">
        <v>2653</v>
      </c>
      <c r="B81" s="593"/>
      <c r="C81" s="593"/>
      <c r="D81" s="593"/>
      <c r="E81" s="616"/>
      <c r="F81" s="593"/>
      <c r="G81" s="593"/>
      <c r="H81" s="593"/>
      <c r="I81" s="593"/>
      <c r="J81" s="593"/>
      <c r="K81" s="593"/>
      <c r="L81" s="593"/>
      <c r="M81" s="593"/>
      <c r="N81" s="594"/>
      <c r="O81" s="594"/>
      <c r="P81" s="595"/>
      <c r="Q81" s="595"/>
      <c r="R81" s="595"/>
      <c r="S81" s="595"/>
      <c r="T81" s="595"/>
      <c r="U81" s="595"/>
      <c r="V81" s="595"/>
      <c r="W81" s="594"/>
      <c r="X81" s="594"/>
      <c r="Y81" s="594"/>
      <c r="Z81" s="594"/>
      <c r="AA81" s="594"/>
    </row>
    <row r="82" spans="1:27" s="33" customFormat="1" ht="20.25" customHeight="1" x14ac:dyDescent="0.25">
      <c r="A82" s="584"/>
      <c r="B82" s="584"/>
      <c r="C82" s="584"/>
      <c r="D82" s="584"/>
      <c r="E82" s="617"/>
      <c r="F82" s="584"/>
      <c r="G82" s="584"/>
      <c r="H82" s="584"/>
      <c r="I82" s="584"/>
      <c r="J82" s="584"/>
      <c r="K82" s="584"/>
      <c r="L82" s="584"/>
      <c r="M82" s="584"/>
      <c r="N82" s="553"/>
      <c r="O82" s="553"/>
      <c r="P82" s="552"/>
      <c r="Q82" s="552"/>
      <c r="R82" s="552"/>
      <c r="S82" s="552"/>
      <c r="T82" s="552"/>
      <c r="U82" s="552"/>
      <c r="V82" s="552"/>
      <c r="W82" s="553"/>
      <c r="X82" s="553"/>
      <c r="Y82" s="553"/>
      <c r="Z82" s="553"/>
      <c r="AA82" s="553"/>
    </row>
    <row r="83" spans="1:27" s="33" customFormat="1" x14ac:dyDescent="0.25">
      <c r="A83" s="553"/>
      <c r="B83" s="553"/>
      <c r="C83" s="555"/>
      <c r="D83" s="554"/>
      <c r="E83" s="583"/>
      <c r="F83" s="553"/>
      <c r="G83" s="553"/>
      <c r="H83" s="553"/>
      <c r="I83" s="553"/>
      <c r="J83" s="555"/>
      <c r="K83" s="553"/>
      <c r="L83" s="553"/>
      <c r="M83" s="553"/>
      <c r="N83" s="553"/>
      <c r="O83" s="553"/>
      <c r="P83" s="552"/>
      <c r="Q83" s="552"/>
      <c r="R83" s="552"/>
      <c r="S83" s="552"/>
      <c r="T83" s="552"/>
      <c r="U83" s="552"/>
      <c r="V83" s="552"/>
      <c r="W83" s="553"/>
      <c r="X83" s="553"/>
      <c r="Y83" s="553"/>
      <c r="Z83" s="553"/>
      <c r="AA83" s="553"/>
    </row>
    <row r="84" spans="1:27" x14ac:dyDescent="0.25">
      <c r="A84" s="562" t="s">
        <v>2643</v>
      </c>
      <c r="B84" s="563"/>
      <c r="D84" s="563"/>
      <c r="F84" s="563"/>
      <c r="G84" s="564"/>
      <c r="H84" s="533"/>
      <c r="I84" s="533"/>
      <c r="J84" s="565"/>
      <c r="K84" s="412"/>
      <c r="L84" s="412"/>
      <c r="M84" s="412"/>
      <c r="N84" s="562" t="s">
        <v>2661</v>
      </c>
      <c r="O84" s="412"/>
      <c r="P84" s="412"/>
      <c r="Q84" s="412"/>
    </row>
    <row r="85" spans="1:27" ht="27" customHeight="1" x14ac:dyDescent="0.25">
      <c r="A85" s="566" t="s">
        <v>2644</v>
      </c>
      <c r="B85" s="563"/>
      <c r="D85" s="563"/>
      <c r="F85" s="563"/>
      <c r="G85" s="567"/>
      <c r="H85" s="532"/>
      <c r="I85" s="533"/>
      <c r="J85" s="565"/>
      <c r="K85" s="412"/>
      <c r="L85" s="412"/>
      <c r="M85" s="412"/>
      <c r="N85" s="412"/>
      <c r="O85" s="412"/>
      <c r="P85" s="412"/>
      <c r="Q85" s="412"/>
    </row>
    <row r="86" spans="1:27" x14ac:dyDescent="0.25">
      <c r="A86" s="532"/>
      <c r="B86" s="563"/>
      <c r="D86" s="563"/>
      <c r="F86" s="563"/>
      <c r="G86" s="567"/>
      <c r="H86" s="533"/>
      <c r="I86" s="533"/>
      <c r="J86" s="565"/>
      <c r="K86" s="412"/>
      <c r="L86" s="412"/>
      <c r="M86" s="412"/>
      <c r="N86" s="568"/>
      <c r="O86" s="412"/>
      <c r="P86" s="412"/>
      <c r="Q86" s="412"/>
    </row>
    <row r="87" spans="1:27" x14ac:dyDescent="0.25">
      <c r="A87" s="568" t="s">
        <v>2645</v>
      </c>
      <c r="B87" s="563"/>
      <c r="D87" s="563"/>
      <c r="F87" s="563"/>
      <c r="G87" s="569"/>
      <c r="H87" s="570"/>
      <c r="I87" s="570"/>
      <c r="J87" s="638"/>
      <c r="K87" s="412"/>
      <c r="L87" s="412"/>
      <c r="M87" s="412"/>
      <c r="N87" s="412"/>
      <c r="O87" s="412"/>
      <c r="P87" s="571"/>
      <c r="Q87" s="412"/>
    </row>
    <row r="88" spans="1:27" x14ac:dyDescent="0.25">
      <c r="A88" s="571"/>
      <c r="B88" s="563"/>
      <c r="D88" s="563"/>
      <c r="F88" s="563"/>
      <c r="G88" s="569"/>
      <c r="H88" s="570"/>
      <c r="I88" s="570"/>
      <c r="J88" s="638"/>
      <c r="K88" s="412"/>
      <c r="L88" s="412"/>
      <c r="M88" s="412"/>
      <c r="N88" s="572"/>
      <c r="O88" s="527"/>
      <c r="P88" s="527"/>
      <c r="Q88" s="412"/>
    </row>
    <row r="89" spans="1:27" x14ac:dyDescent="0.25">
      <c r="A89" s="572"/>
      <c r="B89" s="573"/>
      <c r="C89" s="574"/>
      <c r="D89" s="575"/>
      <c r="E89" s="576"/>
      <c r="F89" s="576"/>
      <c r="G89" s="577"/>
      <c r="H89" s="578"/>
      <c r="I89" s="579"/>
      <c r="J89" s="639"/>
      <c r="K89" s="528"/>
      <c r="L89" s="412"/>
      <c r="M89" s="412"/>
      <c r="N89" s="580"/>
      <c r="O89" s="412"/>
      <c r="P89" s="412"/>
      <c r="Q89" s="412"/>
    </row>
    <row r="90" spans="1:27" x14ac:dyDescent="0.25">
      <c r="A90" s="580"/>
      <c r="B90" s="571"/>
      <c r="D90" s="580"/>
      <c r="E90" s="580"/>
      <c r="F90" s="580"/>
      <c r="G90" s="579"/>
      <c r="H90" s="579"/>
      <c r="I90" s="579"/>
      <c r="J90" s="640"/>
      <c r="K90" s="528"/>
      <c r="L90" s="412"/>
      <c r="M90" s="412"/>
      <c r="N90" s="581" t="s">
        <v>748</v>
      </c>
      <c r="O90" s="412"/>
      <c r="P90" s="412"/>
      <c r="Q90" s="412"/>
    </row>
    <row r="91" spans="1:27" x14ac:dyDescent="0.25">
      <c r="A91" s="581" t="s">
        <v>748</v>
      </c>
      <c r="B91" s="563"/>
      <c r="C91" s="570"/>
      <c r="D91" s="580"/>
      <c r="E91" s="580"/>
      <c r="F91" s="580"/>
      <c r="G91" s="570"/>
      <c r="H91" s="570"/>
      <c r="I91" s="570"/>
      <c r="J91" s="638"/>
      <c r="K91" s="412"/>
      <c r="L91" s="412"/>
      <c r="M91" s="412"/>
      <c r="N91" s="412"/>
      <c r="O91" s="412"/>
      <c r="P91" s="412"/>
      <c r="Q91" s="412"/>
    </row>
    <row r="92" spans="1:27" x14ac:dyDescent="0.25">
      <c r="A92" s="529"/>
      <c r="B92" s="531"/>
      <c r="C92" s="530"/>
      <c r="D92" s="532"/>
      <c r="E92" s="590"/>
      <c r="F92" s="532"/>
      <c r="G92" s="532"/>
      <c r="H92" s="533"/>
      <c r="I92" s="533"/>
      <c r="J92" s="565"/>
      <c r="K92" s="412"/>
      <c r="L92" s="412"/>
      <c r="M92" s="412"/>
      <c r="N92" s="412"/>
      <c r="O92" s="412"/>
      <c r="P92" s="412"/>
      <c r="Q92" s="412"/>
    </row>
    <row r="93" spans="1:27" x14ac:dyDescent="0.25">
      <c r="G93" s="405"/>
      <c r="H93" s="406"/>
      <c r="I93" s="432"/>
      <c r="J93" s="631"/>
      <c r="M93" s="409"/>
      <c r="N93" s="409"/>
    </row>
    <row r="94" spans="1:27" x14ac:dyDescent="0.25">
      <c r="G94" s="405"/>
      <c r="H94" s="406"/>
      <c r="I94" s="432"/>
      <c r="J94" s="631"/>
      <c r="M94" s="409"/>
      <c r="N94" s="409"/>
    </row>
    <row r="95" spans="1:27" x14ac:dyDescent="0.25">
      <c r="A95" s="427"/>
      <c r="G95" s="405"/>
      <c r="H95" s="406"/>
      <c r="I95" s="432"/>
      <c r="J95" s="631"/>
      <c r="M95" s="409"/>
      <c r="N95" s="409"/>
    </row>
    <row r="96" spans="1:27" x14ac:dyDescent="0.25">
      <c r="G96" s="405"/>
      <c r="H96" s="406"/>
      <c r="I96" s="432"/>
      <c r="J96" s="631"/>
      <c r="M96" s="409"/>
      <c r="N96" s="409"/>
    </row>
    <row r="97" spans="7:14" x14ac:dyDescent="0.25">
      <c r="G97" s="405"/>
      <c r="H97" s="406"/>
      <c r="I97" s="432"/>
      <c r="J97" s="631"/>
      <c r="M97" s="409"/>
      <c r="N97" s="409"/>
    </row>
    <row r="98" spans="7:14" x14ac:dyDescent="0.25">
      <c r="G98" s="405"/>
      <c r="H98" s="406"/>
      <c r="I98" s="432"/>
      <c r="J98" s="631"/>
      <c r="M98" s="409"/>
      <c r="N98" s="409"/>
    </row>
    <row r="99" spans="7:14" x14ac:dyDescent="0.25">
      <c r="G99" s="405"/>
      <c r="H99" s="406"/>
      <c r="I99" s="432"/>
      <c r="J99" s="631"/>
      <c r="M99" s="409"/>
      <c r="N99" s="409"/>
    </row>
    <row r="100" spans="7:14" x14ac:dyDescent="0.25">
      <c r="G100" s="405"/>
      <c r="H100" s="406"/>
      <c r="I100" s="432"/>
      <c r="J100" s="631"/>
      <c r="M100" s="409"/>
      <c r="N100" s="409"/>
    </row>
  </sheetData>
  <protectedRanges>
    <protectedRange sqref="K66" name="Диапазон1_1"/>
  </protectedRanges>
  <autoFilter ref="A15:AB75" xr:uid="{5C35F217-AD9C-4BFE-B144-F37976CBFFB6}"/>
  <dataConsolidate>
    <dataRefs count="1">
      <dataRef ref="D115:D119" sheet="Отделка демо-этаж (2)" r:id="rId1"/>
    </dataRefs>
  </dataConsolidate>
  <mergeCells count="8">
    <mergeCell ref="C9:P9"/>
    <mergeCell ref="C11:P11"/>
    <mergeCell ref="C12:P12"/>
    <mergeCell ref="K13:M13"/>
    <mergeCell ref="A80:O80"/>
    <mergeCell ref="A79:N79"/>
    <mergeCell ref="A78:N78"/>
    <mergeCell ref="P17:P27"/>
  </mergeCells>
  <phoneticPr fontId="9" type="noConversion"/>
  <pageMargins left="0.28000000000000003" right="0.23622047244094491" top="0.74803149606299213" bottom="0.74803149606299213" header="0.31496062992125984" footer="0.31496062992125984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ВДЦ вентиляция</vt:lpstr>
      <vt:lpstr>для ЭП</vt:lpstr>
      <vt:lpstr>ВДЦ расшитая  для эпт</vt:lpstr>
      <vt:lpstr>'ВДЦ вентиляция'!Область_печати</vt:lpstr>
      <vt:lpstr>'ВДЦ расшитая  для эпт'!Область_печати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EfimovV</dc:creator>
  <cp:lastModifiedBy>Шилкова Евгения</cp:lastModifiedBy>
  <cp:lastPrinted>2024-10-11T10:58:17Z</cp:lastPrinted>
  <dcterms:created xsi:type="dcterms:W3CDTF">2017-08-02T04:08:05Z</dcterms:created>
  <dcterms:modified xsi:type="dcterms:W3CDTF">2026-10-19T03:39:29Z</dcterms:modified>
</cp:coreProperties>
</file>